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1968B16E-4B27-45DA-AAFC-66C7FD0B4E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 " sheetId="6" r:id="rId1"/>
    <sheet name="2026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6" l="1"/>
  <c r="G26" i="6"/>
  <c r="I32" i="6" l="1"/>
  <c r="H32" i="6"/>
  <c r="G31" i="6"/>
  <c r="G30" i="6"/>
  <c r="G29" i="6"/>
  <c r="G28" i="6"/>
  <c r="G25" i="6"/>
  <c r="G24" i="6"/>
  <c r="G22" i="6"/>
  <c r="G21" i="6"/>
  <c r="G20" i="6"/>
  <c r="G19" i="6"/>
  <c r="G18" i="6"/>
  <c r="G17" i="6"/>
  <c r="G16" i="6"/>
  <c r="G14" i="6"/>
  <c r="G13" i="6"/>
  <c r="G12" i="6"/>
  <c r="G19" i="10" l="1"/>
  <c r="G17" i="10"/>
  <c r="L24" i="10"/>
  <c r="K24" i="10"/>
  <c r="J24" i="10"/>
  <c r="I24" i="10"/>
  <c r="H24" i="10"/>
  <c r="G23" i="10"/>
  <c r="G22" i="10"/>
  <c r="G21" i="10"/>
  <c r="G20" i="10"/>
  <c r="G18" i="10"/>
  <c r="G16" i="10"/>
  <c r="G15" i="10"/>
  <c r="G14" i="10"/>
  <c r="G13" i="10"/>
  <c r="G12" i="10"/>
  <c r="G11" i="10"/>
  <c r="G24" i="10" l="1"/>
  <c r="J32" i="6" l="1"/>
  <c r="K32" i="6" l="1"/>
  <c r="M32" i="6" l="1"/>
  <c r="G15" i="6" l="1"/>
  <c r="L32" i="6"/>
  <c r="G23" i="6"/>
  <c r="G32" i="6" l="1"/>
</calcChain>
</file>

<file path=xl/sharedStrings.xml><?xml version="1.0" encoding="utf-8"?>
<sst xmlns="http://schemas.openxmlformats.org/spreadsheetml/2006/main" count="147" uniqueCount="109">
  <si>
    <t>Ծրագրի անվանում</t>
  </si>
  <si>
    <t>որից՝</t>
  </si>
  <si>
    <t>Սուբվենցիա</t>
  </si>
  <si>
    <t>Համայնքային բյուջե</t>
  </si>
  <si>
    <t>Այլ ներդրող</t>
  </si>
  <si>
    <t>հ/հ</t>
  </si>
  <si>
    <t>Ընդամենը</t>
  </si>
  <si>
    <t>Նոր աղբատարների և աղբամանների ձեռքբերում՝ աղբի տեսակավորման հնարավորությամբ</t>
  </si>
  <si>
    <t>2025թ.</t>
  </si>
  <si>
    <t>Ծախսատեսակ</t>
  </si>
  <si>
    <t>բաժին</t>
  </si>
  <si>
    <t>դաս</t>
  </si>
  <si>
    <t>խումբ</t>
  </si>
  <si>
    <t>1</t>
  </si>
  <si>
    <t>Բնակարանային շինարարություն</t>
  </si>
  <si>
    <t>4</t>
  </si>
  <si>
    <t>5</t>
  </si>
  <si>
    <t>Հանգստի և սպորտի ծառայություններ</t>
  </si>
  <si>
    <t>8</t>
  </si>
  <si>
    <t>Ճանապարհային տրանսպորտ</t>
  </si>
  <si>
    <t>Աղբահանում</t>
  </si>
  <si>
    <t>Մեղրի և Ագարակ քաղաքների բազմաբնակարան շենքերի տանիքների նորոգում</t>
  </si>
  <si>
    <t>Ճանապարհային ենթակառուցվածքների բարեկարգում Ագարակ քաղաքում</t>
  </si>
  <si>
    <t>Ռոյալթի</t>
  </si>
  <si>
    <t>Բնապահպանական մասհանում</t>
  </si>
  <si>
    <t>Ապարատի պահպանման ծախսեր</t>
  </si>
  <si>
    <t>Լուսամուտների կողքերի վրանորոգում</t>
  </si>
  <si>
    <t>Համայնքային 4 հատ պատերի վերանորոգում</t>
  </si>
  <si>
    <t>Ընդհանուր բնույթի այլ ծառայություններ</t>
  </si>
  <si>
    <t>Արևային պանելների տեղադրում</t>
  </si>
  <si>
    <t>Մեղրի քաղաքի մարզադաշտի վերանորոգում</t>
  </si>
  <si>
    <t>Նոր մանկապարտեզի հիմնում Մեղրի համայնքի Նռնաձոր բնակավայրում</t>
  </si>
  <si>
    <t>Մեղրի համայնքի «Մեղրի քաղաքի Փարամազի փողոցի 15, 17, 19, 32, 36, 42, Ադելյան փողոցի 15ա, 15բ բազմաբնակարան  շենքերի  տանիքների վերանորոգում և վերելակների  արդիականացում»</t>
  </si>
  <si>
    <t>Սարքավորումների ձեռքբերում</t>
  </si>
  <si>
    <t>Հոդված</t>
  </si>
  <si>
    <t>Կարճևանի խորքային հորի կառուցում/բնապահպանական/</t>
  </si>
  <si>
    <t>Ճանապարհային ենթակառուցվածքների բարեկարգում Մեղրի քաղաքում/ասֆալտապատում/</t>
  </si>
  <si>
    <t>Ձեռք բերված Սպանդանոցի գումարի մարում</t>
  </si>
  <si>
    <t>Բժշկական սարքավորումների ձեռք բերում</t>
  </si>
  <si>
    <t>Գյուղատնտեսություն</t>
  </si>
  <si>
    <t>ք․Մեղրի,Փարամազի հուշահամալիրի տարածքում զբոսայգու հիմնում</t>
  </si>
  <si>
    <t>ք․Ագարակ,կենտրոնական զբոսայգու բարեկարգում</t>
  </si>
  <si>
    <t>Կարճևան,Կուրսի․Գուդեմնիս բնակավայրերում պուրակների կառուցում</t>
  </si>
  <si>
    <t>ք․Ագարակ,կենտրոնական հրապարակում պուրակի կառուցւմ</t>
  </si>
  <si>
    <t>ք․Մեղրի,Գործարանային փողոցիում խաղահրապարակի կառուցում</t>
  </si>
  <si>
    <t>Ճանապարհային ենթակառուցվածքների բարեկարգում 5 Գյուղերում/սալիկապատում/</t>
  </si>
  <si>
    <t>ՀՀ Սյունիքի մարզի</t>
  </si>
  <si>
    <t>Մեղրի համայնքի ավագանու</t>
  </si>
  <si>
    <t>2</t>
  </si>
  <si>
    <t>Լիզինգ</t>
  </si>
  <si>
    <t>Ագարակի կենտր․զբոսայգու կանաչապատում և բարեկարգում</t>
  </si>
  <si>
    <t>Ագարակի մանկապարտեզի շենքի հարակից տարածքի կանաչապատում և բարեկարգում</t>
  </si>
  <si>
    <t>Լեհվազի մանկապարտեզի շենքի հարակից տարածքի կանաչապատում և բարեկարգում</t>
  </si>
  <si>
    <t>Մեղրիի Սուրբ Մարիամ Աստվածածին  եկեղեցի տանող ճանապարհի և հենապատի վերանորոգում</t>
  </si>
  <si>
    <t>Բժշկական սարքավորումների ձեռքբերում</t>
  </si>
  <si>
    <t>6</t>
  </si>
  <si>
    <t>7</t>
  </si>
  <si>
    <t>Ագարակի մանկապարտեզի շենքի հարակից տարածքի կանաչապատում և բարեկարգում ծրագրի նախագծանախահաշվային փասթաթղթերի նախապատրաստում</t>
  </si>
  <si>
    <t>5113-3 000 000</t>
  </si>
  <si>
    <t>5129-14 000 000</t>
  </si>
  <si>
    <t>5113-31 825 800,</t>
  </si>
  <si>
    <t>5112-90 164 000</t>
  </si>
  <si>
    <t>5134-2 500 000</t>
  </si>
  <si>
    <t>5113-5 006 000      5134-720 000</t>
  </si>
  <si>
    <t xml:space="preserve">5122-3 000 000  </t>
  </si>
  <si>
    <t xml:space="preserve"> 5129-8 000 000</t>
  </si>
  <si>
    <t xml:space="preserve">5113-37 000 000,   </t>
  </si>
  <si>
    <t xml:space="preserve">5122-2 005 000 </t>
  </si>
  <si>
    <t>ՀԱՅԱՍՏԱՆԻ ՀԱՆՐԱՊԵՏՈՒԹՅԱՆ ՍՅՈՒՆԻՔԻ ՄԱՐԶԻ ՄԵՂՐԻ ՀԱՄԱՅՆՔԻ 2026-2028 ԹՎԱԿԱՆՆԵՐԻ ՄԻՋՆԱԺԱՄԿԵՏ ԾԱԽՍԵՐԻ ԾՐԱԳՐՈՎ 2025 ԹՎԱԿԱՆԻՆ ՆԱԽԱՏԵՍՎԱԾ ԿԱՊԻՏԱԼ ԾՐԱԳՐԵՐ</t>
  </si>
  <si>
    <t xml:space="preserve">Գյուղատնտեսություն </t>
  </si>
  <si>
    <t>Մոդուլային շարժական սպանդանոցի ձեռք բերում լիզինգով</t>
  </si>
  <si>
    <t xml:space="preserve">Նախադպրոցական կրթություն </t>
  </si>
  <si>
    <t>Առողջապահական հարակից ծառայություններ և ծրագրեր</t>
  </si>
  <si>
    <t>5129-20 000 000</t>
  </si>
  <si>
    <t>5122-2 000 000, 5129-1 000 000</t>
  </si>
  <si>
    <t>5112-22 000 000</t>
  </si>
  <si>
    <t>5113-550 000 000</t>
  </si>
  <si>
    <t>5113-84 000 000</t>
  </si>
  <si>
    <t>5113 - 716 868 549</t>
  </si>
  <si>
    <t>5129-18 850 000</t>
  </si>
  <si>
    <t>5112-100 000 000</t>
  </si>
  <si>
    <t>5113-100 000 000</t>
  </si>
  <si>
    <t>5112-54 000 000</t>
  </si>
  <si>
    <t>5112-58 000 000</t>
  </si>
  <si>
    <t>5112-20 000 000</t>
  </si>
  <si>
    <t xml:space="preserve">Ծրագրի նախնական արժեք 
</t>
  </si>
  <si>
    <t xml:space="preserve">ՀԱՅԱՍՏԱՆԻ ՀԱՆՐԱՊԵՏՈՒԹՅԱՆ ՍՅՈՒՆԻՔԻ ՄԱՐԶԻ ՄԵՂՐԻ ՀԱՄԱՅՆՔԻ 2026-2028 ԹՎԱԿԱՆՆԵՐԻ ՄԻՋՆԱԺԱՄԿԵՏ ԾԱԽՍԵՐԻ ԾՐԱԳՐՈՎ 2026 ԹՎԱԿԱՆԻՆ ՆԱԽԱՏԵՍՎԱԾ ԿԱՊԻՏԱԼ ԾՐԱԳՐԵՐ    </t>
  </si>
  <si>
    <t>(Հազար դրամ)</t>
  </si>
  <si>
    <t xml:space="preserve">                Հավելված 4</t>
  </si>
  <si>
    <t xml:space="preserve">                Հավելված 5</t>
  </si>
  <si>
    <t>Զբոսայգու ցուցանակ</t>
  </si>
  <si>
    <t>Ռոյալթի 2025</t>
  </si>
  <si>
    <t>5113-280 719 103</t>
  </si>
  <si>
    <t>5122-1800 000,      5129-1 000 000</t>
  </si>
  <si>
    <t>5129-3 4600 000</t>
  </si>
  <si>
    <t>5113-576 616 637</t>
  </si>
  <si>
    <t>5129-60 000</t>
  </si>
  <si>
    <t>5113-7 144 90   5134-400 000</t>
  </si>
  <si>
    <t xml:space="preserve">Հանգիստ,մշակույթ, կրոն ,այլ դասերին չպատկանող </t>
  </si>
  <si>
    <t>5113-332000000</t>
  </si>
  <si>
    <t>5134-4 350 000,     5113-61 995366</t>
  </si>
  <si>
    <t>5113-125 652 934</t>
  </si>
  <si>
    <t>5129-7670000</t>
  </si>
  <si>
    <t>5129-11050000</t>
  </si>
  <si>
    <t>Զբոսայգում մոդուլային շենքի տեղադրում</t>
  </si>
  <si>
    <t>ՀԱՄԱՅՆՔԻ ՂԵԿԱՎԱՐԻ ԱՌԱՋԻՆ ՏԵՂԱԿԱԼ՝                          ԲԱԳՐԱՏ  ԶԱՔԱՐՅԱՆ</t>
  </si>
  <si>
    <t>ՀԱՄԱՅՆՔԻ ՂԵԿԱՎԱՐԻ ԱՌԱՋԻՆ ՏԵՂԱԿԱԼ՝                           ԲԱԳՐԱՏ  ԶԱՔԱՐՅԱՆ</t>
  </si>
  <si>
    <t xml:space="preserve">        2025թ․ հունիսի 24-ի N86-Լ որոշման</t>
  </si>
  <si>
    <t>2025 թվականի  հունիսի 24-ի N86-Լ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</si>
</sst>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р_._-;\-* #,##0_р_._-;_-* &quot;-&quot;??_р_._-;_-@_-"/>
    <numFmt numFmtId="165" formatCode="#,##0.0"/>
    <numFmt numFmtId="166" formatCode="#,##0.000"/>
    <numFmt numFmtId="167" formatCode="0.0"/>
  </numFmts>
  <fonts count="21">
    <font>
      <sz val="11"/>
      <color theme="1"/>
      <name val="Calibri"/>
      <family val="2"/>
      <scheme val="minor"/>
    </font>
    <font>
      <b/>
      <i/>
      <sz val="10"/>
      <color theme="1"/>
      <name val="GHEA Grapalat"/>
      <family val="3"/>
    </font>
    <font>
      <sz val="10"/>
      <name val="Arial"/>
      <family val="2"/>
      <charset val="204"/>
    </font>
    <font>
      <i/>
      <sz val="10"/>
      <color theme="1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i/>
      <sz val="10"/>
      <color rgb="FF000000"/>
      <name val="GHEA Grapalat"/>
      <family val="3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i/>
      <sz val="9"/>
      <name val="GHEA Grapalat"/>
      <family val="3"/>
      <charset val="1"/>
    </font>
    <font>
      <i/>
      <sz val="8"/>
      <color theme="1"/>
      <name val="GHEA Grapalat"/>
      <family val="3"/>
    </font>
    <font>
      <sz val="10"/>
      <name val="Arial LatArm"/>
      <family val="2"/>
    </font>
    <font>
      <b/>
      <i/>
      <sz val="12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0"/>
      <name val="GHEA Grapalat"/>
      <family val="3"/>
      <charset val="1"/>
    </font>
    <font>
      <b/>
      <i/>
      <sz val="10"/>
      <color theme="1"/>
      <name val="GHEA Grapalat"/>
      <family val="3"/>
      <charset val="1"/>
    </font>
    <font>
      <b/>
      <sz val="10"/>
      <name val="Arial Armenian"/>
      <family val="2"/>
      <charset val="1"/>
    </font>
    <font>
      <b/>
      <i/>
      <sz val="10"/>
      <name val="Arial Armenian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rgb="FFFFFFFF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6" fillId="0" borderId="9" applyNumberFormat="0" applyFont="0" applyFill="0" applyAlignment="0" applyProtection="0"/>
    <xf numFmtId="43" fontId="7" fillId="0" borderId="0" applyFont="0" applyFill="0" applyBorder="0" applyAlignment="0" applyProtection="0"/>
    <xf numFmtId="0" fontId="10" fillId="0" borderId="0"/>
    <xf numFmtId="0" fontId="11" fillId="0" borderId="0"/>
    <xf numFmtId="0" fontId="14" fillId="0" borderId="15" applyNumberFormat="0" applyFill="0" applyProtection="0">
      <alignment horizontal="left" vertical="center" wrapText="1"/>
    </xf>
  </cellStyleXfs>
  <cellXfs count="146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3" fontId="3" fillId="0" borderId="0" xfId="0" applyNumberFormat="1" applyFont="1"/>
    <xf numFmtId="3" fontId="5" fillId="0" borderId="0" xfId="1" applyNumberFormat="1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12" fillId="0" borderId="0" xfId="0" applyFont="1" applyAlignment="1">
      <alignment horizontal="right"/>
    </xf>
    <xf numFmtId="167" fontId="3" fillId="0" borderId="0" xfId="0" applyNumberFormat="1" applyFont="1"/>
    <xf numFmtId="3" fontId="3" fillId="0" borderId="1" xfId="0" applyNumberFormat="1" applyFont="1" applyBorder="1" applyAlignment="1">
      <alignment horizontal="left" vertical="center" wrapText="1"/>
    </xf>
    <xf numFmtId="167" fontId="5" fillId="2" borderId="0" xfId="2" applyNumberFormat="1" applyFont="1" applyFill="1" applyBorder="1" applyAlignment="1">
      <alignment vertical="center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1" applyFont="1" applyBorder="1" applyAlignment="1" applyProtection="1">
      <alignment horizontal="left" vertical="center" wrapText="1"/>
      <protection locked="0"/>
    </xf>
    <xf numFmtId="49" fontId="8" fillId="0" borderId="10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165" fontId="3" fillId="2" borderId="6" xfId="0" applyNumberFormat="1" applyFont="1" applyFill="1" applyBorder="1" applyAlignment="1">
      <alignment horizontal="left" vertical="center" wrapText="1"/>
    </xf>
    <xf numFmtId="165" fontId="3" fillId="2" borderId="10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166" fontId="3" fillId="2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5" fillId="0" borderId="0" xfId="0" applyFont="1"/>
    <xf numFmtId="0" fontId="3" fillId="2" borderId="1" xfId="0" applyFont="1" applyFill="1" applyBorder="1" applyAlignment="1">
      <alignment horizontal="lef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vertical="center" wrapText="1"/>
    </xf>
    <xf numFmtId="0" fontId="3" fillId="2" borderId="6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/>
    <xf numFmtId="3" fontId="5" fillId="2" borderId="1" xfId="0" applyNumberFormat="1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 wrapText="1"/>
    </xf>
    <xf numFmtId="3" fontId="3" fillId="2" borderId="14" xfId="0" applyNumberFormat="1" applyFont="1" applyFill="1" applyBorder="1" applyAlignment="1">
      <alignment vertical="center" wrapText="1"/>
    </xf>
    <xf numFmtId="164" fontId="3" fillId="2" borderId="1" xfId="3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3" fontId="5" fillId="2" borderId="0" xfId="1" applyNumberFormat="1" applyFont="1" applyFill="1" applyAlignment="1">
      <alignment horizontal="right"/>
    </xf>
    <xf numFmtId="0" fontId="1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5" xfId="6" applyFont="1" applyFill="1" applyAlignment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49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3" fontId="3" fillId="2" borderId="5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165" fontId="1" fillId="2" borderId="6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13" fillId="2" borderId="0" xfId="0" applyNumberFormat="1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49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0" fontId="4" fillId="0" borderId="6" xfId="1" applyFont="1" applyBorder="1" applyAlignment="1" applyProtection="1">
      <alignment horizontal="left" vertical="center" wrapText="1"/>
      <protection locked="0"/>
    </xf>
    <xf numFmtId="49" fontId="4" fillId="0" borderId="5" xfId="1" applyNumberFormat="1" applyFont="1" applyBorder="1" applyAlignment="1" applyProtection="1">
      <alignment horizontal="center" vertical="center" wrapText="1"/>
      <protection locked="0"/>
    </xf>
    <xf numFmtId="49" fontId="4" fillId="0" borderId="6" xfId="1" applyNumberFormat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49" fontId="4" fillId="0" borderId="10" xfId="1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7" fillId="2" borderId="0" xfId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3" fontId="18" fillId="2" borderId="0" xfId="0" applyNumberFormat="1" applyFont="1" applyFill="1"/>
    <xf numFmtId="0" fontId="18" fillId="2" borderId="0" xfId="0" applyFont="1" applyFill="1"/>
    <xf numFmtId="0" fontId="17" fillId="2" borderId="0" xfId="1" applyFont="1" applyFill="1" applyAlignment="1">
      <alignment horizontal="right"/>
    </xf>
    <xf numFmtId="0" fontId="17" fillId="2" borderId="0" xfId="1" applyFont="1" applyFill="1"/>
    <xf numFmtId="0" fontId="20" fillId="2" borderId="0" xfId="0" applyFont="1" applyFill="1" applyAlignment="1">
      <alignment horizontal="right"/>
    </xf>
    <xf numFmtId="0" fontId="17" fillId="2" borderId="0" xfId="1" applyFont="1" applyFill="1" applyAlignment="1"/>
    <xf numFmtId="0" fontId="17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7" fillId="0" borderId="0" xfId="1" applyFont="1" applyAlignment="1">
      <alignment horizontal="right"/>
    </xf>
    <xf numFmtId="0" fontId="17" fillId="0" borderId="12" xfId="1" applyFont="1" applyBorder="1" applyAlignment="1">
      <alignment horizontal="right"/>
    </xf>
  </cellXfs>
  <cellStyles count="7">
    <cellStyle name=" 1" xfId="4" xr:uid="{A92AD8B3-B2F9-4FE5-9D3F-A4FC3432F406}"/>
    <cellStyle name="bckgrnd_900" xfId="2" xr:uid="{00000000-0005-0000-0000-000000000000}"/>
    <cellStyle name="Comma" xfId="3" builtinId="3"/>
    <cellStyle name="left_arm10_BordWW_900" xfId="6" xr:uid="{5D3E0AEE-55BC-4576-B26A-F410233AC1E2}"/>
    <cellStyle name="Normal" xfId="0" builtinId="0"/>
    <cellStyle name="Normal 22" xfId="5" xr:uid="{66E4B57D-01A7-41BE-862D-09718F3FD724}"/>
    <cellStyle name="Обычный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C1" workbookViewId="0">
      <selection activeCell="M2" sqref="M2:N2"/>
    </sheetView>
  </sheetViews>
  <sheetFormatPr defaultRowHeight="13.5"/>
  <cols>
    <col min="1" max="1" width="4.7109375" style="58" customWidth="1"/>
    <col min="2" max="2" width="31.42578125" style="58" customWidth="1"/>
    <col min="3" max="3" width="19.42578125" style="59" customWidth="1"/>
    <col min="4" max="4" width="8.42578125" style="58" customWidth="1"/>
    <col min="5" max="5" width="6.28515625" style="58" customWidth="1"/>
    <col min="6" max="6" width="7.5703125" style="58" customWidth="1"/>
    <col min="7" max="7" width="18" style="14" customWidth="1"/>
    <col min="8" max="8" width="17.28515625" style="14" customWidth="1"/>
    <col min="9" max="9" width="14.42578125" style="14" customWidth="1"/>
    <col min="10" max="10" width="13.85546875" style="14" customWidth="1"/>
    <col min="11" max="11" width="12.7109375" style="14" customWidth="1"/>
    <col min="12" max="12" width="17.28515625" style="14" customWidth="1"/>
    <col min="13" max="13" width="16" style="14" customWidth="1"/>
    <col min="14" max="14" width="17.42578125" style="58" customWidth="1"/>
    <col min="15" max="15" width="9.140625" style="58"/>
    <col min="16" max="16" width="12.85546875" style="58" bestFit="1" customWidth="1"/>
    <col min="17" max="16384" width="9.140625" style="58"/>
  </cols>
  <sheetData>
    <row r="1" spans="1:15">
      <c r="I1" s="134"/>
      <c r="J1" s="135"/>
      <c r="K1" s="136"/>
      <c r="L1" s="140"/>
      <c r="M1" s="134"/>
      <c r="N1" s="134" t="s">
        <v>88</v>
      </c>
      <c r="O1" s="137"/>
    </row>
    <row r="2" spans="1:15" ht="15" customHeight="1">
      <c r="I2" s="141"/>
      <c r="J2" s="141"/>
      <c r="K2" s="141"/>
      <c r="L2" s="141"/>
      <c r="M2" s="138" t="s">
        <v>46</v>
      </c>
      <c r="N2" s="138"/>
      <c r="O2" s="137"/>
    </row>
    <row r="3" spans="1:15" ht="15" customHeight="1">
      <c r="I3" s="134"/>
      <c r="J3" s="139"/>
      <c r="K3" s="139"/>
      <c r="L3" s="138" t="s">
        <v>47</v>
      </c>
      <c r="M3" s="138"/>
      <c r="N3" s="138"/>
      <c r="O3" s="137"/>
    </row>
    <row r="4" spans="1:15" ht="15" customHeight="1">
      <c r="I4" s="136"/>
      <c r="J4" s="136"/>
      <c r="K4" s="138" t="s">
        <v>107</v>
      </c>
      <c r="L4" s="138"/>
      <c r="M4" s="138"/>
      <c r="N4" s="138"/>
      <c r="O4" s="141"/>
    </row>
    <row r="6" spans="1:15" s="60" customFormat="1">
      <c r="C6" s="61"/>
      <c r="G6" s="15"/>
      <c r="H6" s="15"/>
      <c r="I6" s="15"/>
      <c r="J6" s="15"/>
      <c r="K6" s="15"/>
      <c r="L6" s="15"/>
      <c r="M6" s="62"/>
    </row>
    <row r="7" spans="1:15" s="63" customFormat="1">
      <c r="A7" s="91" t="s">
        <v>68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5" s="66" customFormat="1" ht="16.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 t="s">
        <v>87</v>
      </c>
    </row>
    <row r="9" spans="1:15" ht="16.5">
      <c r="A9" s="107" t="s">
        <v>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9"/>
    </row>
    <row r="10" spans="1:15">
      <c r="A10" s="92" t="s">
        <v>5</v>
      </c>
      <c r="B10" s="93" t="s">
        <v>0</v>
      </c>
      <c r="C10" s="94" t="s">
        <v>9</v>
      </c>
      <c r="D10" s="94" t="s">
        <v>10</v>
      </c>
      <c r="E10" s="94" t="s">
        <v>11</v>
      </c>
      <c r="F10" s="94" t="s">
        <v>12</v>
      </c>
      <c r="G10" s="96" t="s">
        <v>85</v>
      </c>
      <c r="H10" s="110" t="s">
        <v>1</v>
      </c>
      <c r="I10" s="111"/>
      <c r="J10" s="111"/>
      <c r="K10" s="111"/>
      <c r="L10" s="111"/>
      <c r="M10" s="111"/>
      <c r="N10" s="112"/>
    </row>
    <row r="11" spans="1:15" ht="44.25" customHeight="1">
      <c r="A11" s="92"/>
      <c r="B11" s="93"/>
      <c r="C11" s="95"/>
      <c r="D11" s="95"/>
      <c r="E11" s="95"/>
      <c r="F11" s="95"/>
      <c r="G11" s="96"/>
      <c r="H11" s="67" t="s">
        <v>2</v>
      </c>
      <c r="I11" s="67" t="s">
        <v>23</v>
      </c>
      <c r="J11" s="67" t="s">
        <v>24</v>
      </c>
      <c r="K11" s="67" t="s">
        <v>49</v>
      </c>
      <c r="L11" s="67" t="s">
        <v>3</v>
      </c>
      <c r="M11" s="67" t="s">
        <v>4</v>
      </c>
      <c r="N11" s="67" t="s">
        <v>34</v>
      </c>
    </row>
    <row r="12" spans="1:15" ht="40.5">
      <c r="A12" s="68">
        <v>1</v>
      </c>
      <c r="B12" s="37" t="s">
        <v>33</v>
      </c>
      <c r="C12" s="69" t="s">
        <v>25</v>
      </c>
      <c r="D12" s="97">
        <v>1</v>
      </c>
      <c r="E12" s="69">
        <v>1</v>
      </c>
      <c r="F12" s="97">
        <v>1</v>
      </c>
      <c r="G12" s="48">
        <f t="shared" ref="G12:G31" si="0">H12+I12+J12+K12+L12+M12</f>
        <v>2005000</v>
      </c>
      <c r="H12" s="45"/>
      <c r="I12" s="45"/>
      <c r="J12" s="45"/>
      <c r="K12" s="45"/>
      <c r="L12" s="45">
        <v>2005000</v>
      </c>
      <c r="M12" s="45"/>
      <c r="N12" s="29" t="s">
        <v>67</v>
      </c>
    </row>
    <row r="13" spans="1:15" ht="36.75" customHeight="1">
      <c r="A13" s="68">
        <v>2</v>
      </c>
      <c r="B13" s="37" t="s">
        <v>27</v>
      </c>
      <c r="C13" s="113" t="s">
        <v>28</v>
      </c>
      <c r="D13" s="89"/>
      <c r="E13" s="97">
        <v>6</v>
      </c>
      <c r="F13" s="89"/>
      <c r="G13" s="48">
        <f t="shared" si="0"/>
        <v>37000000</v>
      </c>
      <c r="H13" s="45"/>
      <c r="I13" s="45"/>
      <c r="J13" s="45"/>
      <c r="K13" s="45"/>
      <c r="L13" s="45"/>
      <c r="M13" s="45">
        <v>37000000</v>
      </c>
      <c r="N13" s="29" t="s">
        <v>66</v>
      </c>
    </row>
    <row r="14" spans="1:15" ht="36.75" customHeight="1">
      <c r="A14" s="68">
        <v>3</v>
      </c>
      <c r="B14" s="37" t="s">
        <v>29</v>
      </c>
      <c r="C14" s="114"/>
      <c r="D14" s="89"/>
      <c r="E14" s="89"/>
      <c r="F14" s="89"/>
      <c r="G14" s="48">
        <f t="shared" si="0"/>
        <v>8000000</v>
      </c>
      <c r="H14" s="45"/>
      <c r="I14" s="45"/>
      <c r="J14" s="45"/>
      <c r="K14" s="45"/>
      <c r="L14" s="45"/>
      <c r="M14" s="45">
        <v>8000000</v>
      </c>
      <c r="N14" s="29" t="s">
        <v>65</v>
      </c>
    </row>
    <row r="15" spans="1:15" ht="36.75" customHeight="1">
      <c r="A15" s="68">
        <v>4</v>
      </c>
      <c r="B15" s="37" t="s">
        <v>33</v>
      </c>
      <c r="C15" s="114"/>
      <c r="D15" s="89"/>
      <c r="E15" s="89"/>
      <c r="F15" s="89"/>
      <c r="G15" s="48">
        <f t="shared" si="0"/>
        <v>3000000</v>
      </c>
      <c r="H15" s="45"/>
      <c r="I15" s="45"/>
      <c r="J15" s="45"/>
      <c r="K15" s="45"/>
      <c r="L15" s="45">
        <v>3000000</v>
      </c>
      <c r="M15" s="45"/>
      <c r="N15" s="29" t="s">
        <v>64</v>
      </c>
    </row>
    <row r="16" spans="1:15" ht="64.5" customHeight="1">
      <c r="A16" s="68">
        <v>5</v>
      </c>
      <c r="B16" s="37" t="s">
        <v>53</v>
      </c>
      <c r="C16" s="115"/>
      <c r="D16" s="90"/>
      <c r="E16" s="90"/>
      <c r="F16" s="90"/>
      <c r="G16" s="48">
        <f t="shared" si="0"/>
        <v>5726000</v>
      </c>
      <c r="H16" s="46"/>
      <c r="I16" s="45"/>
      <c r="J16" s="47">
        <v>5726000</v>
      </c>
      <c r="K16" s="46"/>
      <c r="L16" s="45"/>
      <c r="M16" s="45"/>
      <c r="N16" s="30" t="s">
        <v>63</v>
      </c>
    </row>
    <row r="17" spans="1:16" ht="51" customHeight="1">
      <c r="A17" s="68">
        <v>6</v>
      </c>
      <c r="B17" s="37" t="s">
        <v>70</v>
      </c>
      <c r="C17" s="70" t="s">
        <v>69</v>
      </c>
      <c r="D17" s="104" t="s">
        <v>15</v>
      </c>
      <c r="E17" s="71" t="s">
        <v>48</v>
      </c>
      <c r="F17" s="104" t="s">
        <v>13</v>
      </c>
      <c r="G17" s="48">
        <f t="shared" si="0"/>
        <v>7670000</v>
      </c>
      <c r="H17" s="45"/>
      <c r="I17" s="45"/>
      <c r="J17" s="45"/>
      <c r="K17" s="45">
        <v>7670000</v>
      </c>
      <c r="L17" s="45"/>
      <c r="M17" s="45"/>
      <c r="N17" s="29" t="s">
        <v>102</v>
      </c>
      <c r="P17" s="14"/>
    </row>
    <row r="18" spans="1:16" ht="51" customHeight="1">
      <c r="A18" s="68">
        <v>7</v>
      </c>
      <c r="B18" s="37" t="s">
        <v>22</v>
      </c>
      <c r="C18" s="72" t="s">
        <v>19</v>
      </c>
      <c r="D18" s="106"/>
      <c r="E18" s="71" t="s">
        <v>16</v>
      </c>
      <c r="F18" s="106"/>
      <c r="G18" s="48">
        <f t="shared" si="0"/>
        <v>576616637</v>
      </c>
      <c r="H18" s="45">
        <v>317139150</v>
      </c>
      <c r="I18" s="45"/>
      <c r="J18" s="45"/>
      <c r="K18" s="45"/>
      <c r="L18" s="45">
        <v>230646655</v>
      </c>
      <c r="M18" s="45">
        <v>28830832</v>
      </c>
      <c r="N18" s="29" t="s">
        <v>95</v>
      </c>
      <c r="P18" s="14"/>
    </row>
    <row r="19" spans="1:16" ht="63.75" customHeight="1">
      <c r="A19" s="68">
        <v>8</v>
      </c>
      <c r="B19" s="37" t="s">
        <v>7</v>
      </c>
      <c r="C19" s="74" t="s">
        <v>20</v>
      </c>
      <c r="D19" s="71" t="s">
        <v>16</v>
      </c>
      <c r="E19" s="71" t="s">
        <v>13</v>
      </c>
      <c r="F19" s="71" t="s">
        <v>13</v>
      </c>
      <c r="G19" s="48">
        <f t="shared" si="0"/>
        <v>20000000</v>
      </c>
      <c r="H19" s="45"/>
      <c r="I19" s="45"/>
      <c r="J19" s="45"/>
      <c r="K19" s="45"/>
      <c r="L19" s="45"/>
      <c r="M19" s="45">
        <v>20000000</v>
      </c>
      <c r="N19" s="29" t="s">
        <v>73</v>
      </c>
    </row>
    <row r="20" spans="1:16" ht="93.75" customHeight="1">
      <c r="A20" s="68">
        <v>9</v>
      </c>
      <c r="B20" s="37" t="s">
        <v>32</v>
      </c>
      <c r="C20" s="101" t="s">
        <v>14</v>
      </c>
      <c r="D20" s="89">
        <v>6</v>
      </c>
      <c r="E20" s="89">
        <v>1</v>
      </c>
      <c r="F20" s="89">
        <v>1</v>
      </c>
      <c r="G20" s="48">
        <f t="shared" si="0"/>
        <v>280719103</v>
      </c>
      <c r="H20" s="45">
        <v>177562850</v>
      </c>
      <c r="I20" s="45"/>
      <c r="J20" s="45"/>
      <c r="K20" s="45"/>
      <c r="L20" s="45">
        <v>103156253</v>
      </c>
      <c r="M20" s="45"/>
      <c r="N20" s="76" t="s">
        <v>92</v>
      </c>
      <c r="P20" s="14"/>
    </row>
    <row r="21" spans="1:16" ht="42" customHeight="1">
      <c r="A21" s="68">
        <v>10</v>
      </c>
      <c r="B21" s="37" t="s">
        <v>26</v>
      </c>
      <c r="C21" s="102"/>
      <c r="D21" s="90"/>
      <c r="E21" s="90"/>
      <c r="F21" s="90"/>
      <c r="G21" s="48">
        <f t="shared" si="0"/>
        <v>3000000</v>
      </c>
      <c r="H21" s="45"/>
      <c r="I21" s="45"/>
      <c r="J21" s="45"/>
      <c r="K21" s="45"/>
      <c r="L21" s="45">
        <v>3000000</v>
      </c>
      <c r="M21" s="45"/>
      <c r="N21" s="29" t="s">
        <v>58</v>
      </c>
    </row>
    <row r="22" spans="1:16" ht="70.5" customHeight="1">
      <c r="A22" s="68">
        <v>11</v>
      </c>
      <c r="B22" s="37" t="s">
        <v>54</v>
      </c>
      <c r="C22" s="77" t="s">
        <v>72</v>
      </c>
      <c r="D22" s="73" t="s">
        <v>56</v>
      </c>
      <c r="E22" s="73" t="s">
        <v>55</v>
      </c>
      <c r="F22" s="73" t="s">
        <v>13</v>
      </c>
      <c r="G22" s="48">
        <f t="shared" si="0"/>
        <v>14000000</v>
      </c>
      <c r="H22" s="46"/>
      <c r="I22" s="45"/>
      <c r="J22" s="47">
        <v>14000000</v>
      </c>
      <c r="K22" s="46"/>
      <c r="L22" s="45"/>
      <c r="M22" s="45"/>
      <c r="N22" s="44" t="s">
        <v>59</v>
      </c>
    </row>
    <row r="23" spans="1:16" ht="34.5" customHeight="1">
      <c r="A23" s="68">
        <v>12</v>
      </c>
      <c r="B23" s="37" t="s">
        <v>91</v>
      </c>
      <c r="C23" s="103" t="s">
        <v>17</v>
      </c>
      <c r="D23" s="104" t="s">
        <v>18</v>
      </c>
      <c r="E23" s="104" t="s">
        <v>13</v>
      </c>
      <c r="F23" s="104" t="s">
        <v>13</v>
      </c>
      <c r="G23" s="48">
        <f t="shared" si="0"/>
        <v>332000000</v>
      </c>
      <c r="H23" s="45"/>
      <c r="I23" s="45">
        <v>332000000</v>
      </c>
      <c r="J23" s="45"/>
      <c r="K23" s="45"/>
      <c r="L23" s="45"/>
      <c r="M23" s="45"/>
      <c r="N23" s="28" t="s">
        <v>99</v>
      </c>
    </row>
    <row r="24" spans="1:16" ht="42" customHeight="1">
      <c r="A24" s="68">
        <v>13</v>
      </c>
      <c r="B24" s="37" t="s">
        <v>30</v>
      </c>
      <c r="C24" s="101"/>
      <c r="D24" s="105"/>
      <c r="E24" s="105"/>
      <c r="F24" s="105"/>
      <c r="G24" s="48">
        <f t="shared" si="0"/>
        <v>125652934</v>
      </c>
      <c r="H24" s="49"/>
      <c r="I24" s="50">
        <v>93652934</v>
      </c>
      <c r="J24" s="45"/>
      <c r="K24" s="49"/>
      <c r="L24" s="45"/>
      <c r="M24" s="45">
        <v>32000000</v>
      </c>
      <c r="N24" s="28" t="s">
        <v>101</v>
      </c>
    </row>
    <row r="25" spans="1:16" ht="37.5" customHeight="1">
      <c r="A25" s="68">
        <v>14</v>
      </c>
      <c r="B25" s="79" t="s">
        <v>50</v>
      </c>
      <c r="C25" s="102"/>
      <c r="D25" s="105"/>
      <c r="E25" s="106"/>
      <c r="F25" s="105"/>
      <c r="G25" s="48">
        <f t="shared" si="0"/>
        <v>66345366</v>
      </c>
      <c r="H25" s="46"/>
      <c r="I25" s="46"/>
      <c r="J25" s="47">
        <v>66345366</v>
      </c>
      <c r="K25" s="46"/>
      <c r="L25" s="46"/>
      <c r="M25" s="46"/>
      <c r="N25" s="28" t="s">
        <v>100</v>
      </c>
    </row>
    <row r="26" spans="1:16" ht="59.25" customHeight="1">
      <c r="A26" s="68">
        <v>15</v>
      </c>
      <c r="B26" s="79" t="s">
        <v>90</v>
      </c>
      <c r="C26" s="75" t="s">
        <v>98</v>
      </c>
      <c r="D26" s="105"/>
      <c r="E26" s="78" t="s">
        <v>55</v>
      </c>
      <c r="F26" s="105"/>
      <c r="G26" s="48">
        <f>H26+I26+J26+K26+L26+M26</f>
        <v>60000</v>
      </c>
      <c r="H26" s="46"/>
      <c r="I26" s="46"/>
      <c r="J26" s="47"/>
      <c r="K26" s="46"/>
      <c r="L26" s="46">
        <v>60000</v>
      </c>
      <c r="M26" s="46"/>
      <c r="N26" s="28" t="s">
        <v>96</v>
      </c>
    </row>
    <row r="27" spans="1:16" ht="59.25" customHeight="1">
      <c r="A27" s="68">
        <v>16</v>
      </c>
      <c r="B27" s="79" t="s">
        <v>104</v>
      </c>
      <c r="C27" s="75"/>
      <c r="D27" s="106"/>
      <c r="E27" s="78"/>
      <c r="F27" s="106"/>
      <c r="G27" s="48">
        <f>L27</f>
        <v>11050000</v>
      </c>
      <c r="H27" s="46"/>
      <c r="I27" s="46"/>
      <c r="J27" s="47"/>
      <c r="K27" s="46"/>
      <c r="L27" s="46">
        <v>11050000</v>
      </c>
      <c r="M27" s="46"/>
      <c r="N27" s="28" t="s">
        <v>103</v>
      </c>
    </row>
    <row r="28" spans="1:16" ht="51" customHeight="1">
      <c r="A28" s="68">
        <v>17</v>
      </c>
      <c r="B28" s="37" t="s">
        <v>51</v>
      </c>
      <c r="C28" s="103" t="s">
        <v>71</v>
      </c>
      <c r="D28" s="97">
        <v>9</v>
      </c>
      <c r="E28" s="97">
        <v>1</v>
      </c>
      <c r="F28" s="97">
        <v>1</v>
      </c>
      <c r="G28" s="48">
        <f t="shared" si="0"/>
        <v>31825800</v>
      </c>
      <c r="H28" s="46"/>
      <c r="I28" s="45"/>
      <c r="J28" s="47">
        <v>31825800</v>
      </c>
      <c r="K28" s="46"/>
      <c r="L28" s="45"/>
      <c r="M28" s="45"/>
      <c r="N28" s="28" t="s">
        <v>60</v>
      </c>
    </row>
    <row r="29" spans="1:16" ht="54" customHeight="1">
      <c r="A29" s="68">
        <v>18</v>
      </c>
      <c r="B29" s="37" t="s">
        <v>52</v>
      </c>
      <c r="C29" s="101"/>
      <c r="D29" s="89"/>
      <c r="E29" s="89"/>
      <c r="F29" s="89"/>
      <c r="G29" s="48">
        <f t="shared" si="0"/>
        <v>7544900</v>
      </c>
      <c r="H29" s="51"/>
      <c r="I29" s="52"/>
      <c r="J29" s="53">
        <v>7544900</v>
      </c>
      <c r="K29" s="51"/>
      <c r="L29" s="52"/>
      <c r="M29" s="52"/>
      <c r="N29" s="31" t="s">
        <v>97</v>
      </c>
    </row>
    <row r="30" spans="1:16" ht="54" customHeight="1">
      <c r="A30" s="68">
        <v>19</v>
      </c>
      <c r="B30" s="80" t="s">
        <v>31</v>
      </c>
      <c r="C30" s="101"/>
      <c r="D30" s="89"/>
      <c r="E30" s="89"/>
      <c r="F30" s="89"/>
      <c r="G30" s="48">
        <f t="shared" si="0"/>
        <v>90164000</v>
      </c>
      <c r="H30" s="54">
        <v>80298000</v>
      </c>
      <c r="I30" s="49"/>
      <c r="J30" s="54"/>
      <c r="K30" s="54"/>
      <c r="L30" s="55">
        <v>9866000</v>
      </c>
      <c r="M30" s="49"/>
      <c r="N30" s="32" t="s">
        <v>61</v>
      </c>
    </row>
    <row r="31" spans="1:16" ht="106.5" customHeight="1">
      <c r="A31" s="68">
        <v>20</v>
      </c>
      <c r="B31" s="81" t="s">
        <v>57</v>
      </c>
      <c r="C31" s="102"/>
      <c r="D31" s="90"/>
      <c r="E31" s="90"/>
      <c r="F31" s="90"/>
      <c r="G31" s="48">
        <f t="shared" si="0"/>
        <v>2500000</v>
      </c>
      <c r="H31" s="54"/>
      <c r="I31" s="49"/>
      <c r="J31" s="49"/>
      <c r="K31" s="54"/>
      <c r="L31" s="55">
        <v>2500000</v>
      </c>
      <c r="M31" s="49"/>
      <c r="N31" s="32" t="s">
        <v>62</v>
      </c>
    </row>
    <row r="32" spans="1:16" ht="37.5" customHeight="1">
      <c r="A32" s="98" t="s">
        <v>6</v>
      </c>
      <c r="B32" s="99"/>
      <c r="C32" s="99"/>
      <c r="D32" s="99"/>
      <c r="E32" s="99"/>
      <c r="F32" s="100"/>
      <c r="G32" s="57">
        <f>SUM(G12:G31)</f>
        <v>1624879740</v>
      </c>
      <c r="H32" s="56">
        <f>SUM(H12:H30)</f>
        <v>575000000</v>
      </c>
      <c r="I32" s="56">
        <f>SUM(I12:I30)</f>
        <v>425652934</v>
      </c>
      <c r="J32" s="56">
        <f>J25+J16+J22+J28+J29</f>
        <v>125442066</v>
      </c>
      <c r="K32" s="57">
        <f>SUM(K12:K30)</f>
        <v>7670000</v>
      </c>
      <c r="L32" s="57">
        <f>SUM(L12:L30)+L31</f>
        <v>365283908</v>
      </c>
      <c r="M32" s="57">
        <f>SUM(M12:M30)</f>
        <v>125830832</v>
      </c>
      <c r="N32" s="82"/>
    </row>
    <row r="33" spans="2:11" ht="39" customHeight="1">
      <c r="H33" s="88"/>
      <c r="I33" s="88"/>
      <c r="J33" s="88"/>
    </row>
    <row r="34" spans="2:11" ht="14.25" customHeight="1">
      <c r="B34" s="87" t="s">
        <v>105</v>
      </c>
      <c r="C34" s="87"/>
      <c r="D34" s="87"/>
      <c r="E34" s="87"/>
      <c r="F34" s="87"/>
      <c r="G34" s="87"/>
    </row>
    <row r="35" spans="2:11">
      <c r="C35" s="84"/>
      <c r="E35" s="14"/>
      <c r="I35" s="13"/>
      <c r="K35" s="13"/>
    </row>
    <row r="36" spans="2:11">
      <c r="E36" s="14"/>
    </row>
    <row r="37" spans="2:11" ht="25.5" customHeight="1">
      <c r="C37" s="83"/>
      <c r="E37" s="85"/>
    </row>
    <row r="38" spans="2:11">
      <c r="K38" s="15"/>
    </row>
    <row r="39" spans="2:11">
      <c r="E39" s="86"/>
    </row>
  </sheetData>
  <mergeCells count="34">
    <mergeCell ref="M2:N2"/>
    <mergeCell ref="K4:N4"/>
    <mergeCell ref="A9:N9"/>
    <mergeCell ref="H10:N10"/>
    <mergeCell ref="D17:D18"/>
    <mergeCell ref="F17:F18"/>
    <mergeCell ref="C13:C16"/>
    <mergeCell ref="C20:C21"/>
    <mergeCell ref="F28:F31"/>
    <mergeCell ref="D12:D16"/>
    <mergeCell ref="F12:F16"/>
    <mergeCell ref="C23:C25"/>
    <mergeCell ref="E23:E25"/>
    <mergeCell ref="D20:D21"/>
    <mergeCell ref="C28:C31"/>
    <mergeCell ref="D28:D31"/>
    <mergeCell ref="E28:E31"/>
    <mergeCell ref="D23:D27"/>
    <mergeCell ref="F23:F27"/>
    <mergeCell ref="B34:G34"/>
    <mergeCell ref="L3:N3"/>
    <mergeCell ref="H33:J33"/>
    <mergeCell ref="E20:E21"/>
    <mergeCell ref="F20:F21"/>
    <mergeCell ref="A7:M7"/>
    <mergeCell ref="A10:A11"/>
    <mergeCell ref="B10:B11"/>
    <mergeCell ref="C10:C11"/>
    <mergeCell ref="D10:D11"/>
    <mergeCell ref="E10:E11"/>
    <mergeCell ref="F10:F11"/>
    <mergeCell ref="G10:G11"/>
    <mergeCell ref="E13:E16"/>
    <mergeCell ref="A32:F32"/>
  </mergeCells>
  <phoneticPr fontId="9" type="noConversion"/>
  <pageMargins left="0" right="0" top="0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6B06-F83E-4693-B7F6-1BFB595DD149}">
  <dimension ref="A1:P27"/>
  <sheetViews>
    <sheetView topLeftCell="D22" workbookViewId="0">
      <selection activeCell="O6" sqref="O6"/>
    </sheetView>
  </sheetViews>
  <sheetFormatPr defaultRowHeight="13.5"/>
  <cols>
    <col min="1" max="1" width="5.42578125" style="4" customWidth="1"/>
    <col min="2" max="2" width="34.7109375" style="4" customWidth="1"/>
    <col min="3" max="3" width="20.5703125" style="4" customWidth="1"/>
    <col min="4" max="6" width="10" style="4" customWidth="1"/>
    <col min="7" max="7" width="17.42578125" style="6" bestFit="1" customWidth="1"/>
    <col min="8" max="9" width="15.7109375" style="6" customWidth="1"/>
    <col min="10" max="10" width="13.42578125" style="6" customWidth="1"/>
    <col min="11" max="11" width="18.28515625" style="6" customWidth="1"/>
    <col min="12" max="12" width="15.5703125" style="6" customWidth="1"/>
    <col min="13" max="13" width="18.7109375" style="6" customWidth="1"/>
    <col min="14" max="14" width="16.85546875" style="6" customWidth="1"/>
    <col min="15" max="15" width="9.140625" style="4"/>
    <col min="16" max="16" width="9.7109375" style="4" bestFit="1" customWidth="1"/>
    <col min="17" max="16384" width="9.140625" style="4"/>
  </cols>
  <sheetData>
    <row r="1" spans="1:16">
      <c r="I1" s="9"/>
      <c r="J1" s="10"/>
      <c r="K1" s="142"/>
      <c r="L1" s="143"/>
      <c r="M1" s="144" t="s">
        <v>89</v>
      </c>
    </row>
    <row r="2" spans="1:16">
      <c r="I2" s="9"/>
      <c r="J2" s="9"/>
      <c r="K2" s="144"/>
      <c r="L2" s="144"/>
      <c r="M2" s="145" t="s">
        <v>46</v>
      </c>
    </row>
    <row r="3" spans="1:16">
      <c r="I3" s="9"/>
      <c r="J3" s="9"/>
      <c r="K3" s="144"/>
      <c r="L3" s="144"/>
      <c r="M3" s="144" t="s">
        <v>47</v>
      </c>
    </row>
    <row r="4" spans="1:16">
      <c r="I4" s="9"/>
      <c r="J4" s="9"/>
      <c r="K4" s="144"/>
      <c r="L4" s="144"/>
      <c r="M4" s="144" t="s">
        <v>108</v>
      </c>
    </row>
    <row r="5" spans="1:16" s="3" customFormat="1">
      <c r="G5" s="2"/>
      <c r="H5" s="2"/>
      <c r="I5" s="2"/>
      <c r="J5" s="2"/>
      <c r="K5" s="2"/>
      <c r="L5" s="2"/>
      <c r="M5" s="2"/>
      <c r="N5" s="7"/>
    </row>
    <row r="6" spans="1:16" s="22" customFormat="1">
      <c r="A6" s="131" t="s">
        <v>86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6" s="22" customForma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42" t="s">
        <v>87</v>
      </c>
      <c r="N7" s="21"/>
    </row>
    <row r="8" spans="1:16" ht="16.5">
      <c r="A8" s="132">
        <v>2026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36"/>
    </row>
    <row r="9" spans="1:16">
      <c r="A9" s="130" t="s">
        <v>5</v>
      </c>
      <c r="B9" s="130" t="s">
        <v>0</v>
      </c>
      <c r="C9" s="130" t="s">
        <v>9</v>
      </c>
      <c r="D9" s="130" t="s">
        <v>10</v>
      </c>
      <c r="E9" s="130" t="s">
        <v>11</v>
      </c>
      <c r="F9" s="130" t="s">
        <v>12</v>
      </c>
      <c r="G9" s="133" t="s">
        <v>85</v>
      </c>
      <c r="H9" s="133" t="s">
        <v>1</v>
      </c>
      <c r="I9" s="133"/>
      <c r="J9" s="133"/>
      <c r="K9" s="133"/>
      <c r="L9" s="133"/>
      <c r="M9" s="133"/>
      <c r="N9" s="35"/>
    </row>
    <row r="10" spans="1:16" ht="40.5">
      <c r="A10" s="130"/>
      <c r="B10" s="130"/>
      <c r="C10" s="130"/>
      <c r="D10" s="130"/>
      <c r="E10" s="130"/>
      <c r="F10" s="130"/>
      <c r="G10" s="133"/>
      <c r="H10" s="20" t="s">
        <v>2</v>
      </c>
      <c r="I10" s="20" t="s">
        <v>23</v>
      </c>
      <c r="J10" s="20" t="s">
        <v>24</v>
      </c>
      <c r="K10" s="20" t="s">
        <v>3</v>
      </c>
      <c r="L10" s="20" t="s">
        <v>4</v>
      </c>
      <c r="M10" s="20" t="s">
        <v>34</v>
      </c>
      <c r="N10" s="33"/>
      <c r="P10" s="11"/>
    </row>
    <row r="11" spans="1:16" ht="27">
      <c r="A11" s="16">
        <v>1</v>
      </c>
      <c r="B11" s="16" t="s">
        <v>33</v>
      </c>
      <c r="C11" s="17" t="s">
        <v>25</v>
      </c>
      <c r="D11" s="121">
        <v>1</v>
      </c>
      <c r="E11" s="1">
        <v>1</v>
      </c>
      <c r="F11" s="121">
        <v>1</v>
      </c>
      <c r="G11" s="23">
        <f>K11</f>
        <v>3000000</v>
      </c>
      <c r="H11" s="24"/>
      <c r="I11" s="24"/>
      <c r="J11" s="24"/>
      <c r="K11" s="24">
        <v>3000000</v>
      </c>
      <c r="L11" s="23"/>
      <c r="M11" s="12" t="s">
        <v>74</v>
      </c>
      <c r="N11" s="2"/>
    </row>
    <row r="12" spans="1:16" ht="36" customHeight="1">
      <c r="A12" s="16">
        <v>2</v>
      </c>
      <c r="B12" s="16" t="s">
        <v>35</v>
      </c>
      <c r="C12" s="119" t="s">
        <v>28</v>
      </c>
      <c r="D12" s="128"/>
      <c r="E12" s="121">
        <v>6</v>
      </c>
      <c r="F12" s="128"/>
      <c r="G12" s="27">
        <f>J12</f>
        <v>22000000</v>
      </c>
      <c r="H12" s="24"/>
      <c r="I12" s="24"/>
      <c r="J12" s="24">
        <v>22000000</v>
      </c>
      <c r="K12" s="24"/>
      <c r="L12" s="23"/>
      <c r="M12" s="12" t="s">
        <v>75</v>
      </c>
      <c r="N12" s="2"/>
    </row>
    <row r="13" spans="1:16" ht="38.25" customHeight="1">
      <c r="A13" s="16">
        <v>3</v>
      </c>
      <c r="B13" s="16" t="s">
        <v>33</v>
      </c>
      <c r="C13" s="120"/>
      <c r="D13" s="122"/>
      <c r="E13" s="122"/>
      <c r="F13" s="122"/>
      <c r="G13" s="23">
        <f>K13</f>
        <v>2800000</v>
      </c>
      <c r="H13" s="24"/>
      <c r="I13" s="24"/>
      <c r="J13" s="24"/>
      <c r="K13" s="24">
        <v>2800000</v>
      </c>
      <c r="L13" s="23"/>
      <c r="M13" s="12" t="s">
        <v>93</v>
      </c>
      <c r="N13" s="2"/>
    </row>
    <row r="14" spans="1:16" ht="39" customHeight="1">
      <c r="A14" s="16">
        <v>4</v>
      </c>
      <c r="B14" s="16" t="s">
        <v>37</v>
      </c>
      <c r="C14" s="19" t="s">
        <v>39</v>
      </c>
      <c r="D14" s="121">
        <v>4</v>
      </c>
      <c r="E14" s="8">
        <v>2</v>
      </c>
      <c r="F14" s="121">
        <v>1</v>
      </c>
      <c r="G14" s="23">
        <f>K14</f>
        <v>4600000</v>
      </c>
      <c r="H14" s="24"/>
      <c r="I14" s="24"/>
      <c r="J14" s="24"/>
      <c r="K14" s="24">
        <v>4600000</v>
      </c>
      <c r="L14" s="23"/>
      <c r="M14" s="12" t="s">
        <v>94</v>
      </c>
      <c r="N14" s="2"/>
    </row>
    <row r="15" spans="1:16" ht="51" customHeight="1">
      <c r="A15" s="16">
        <v>5</v>
      </c>
      <c r="B15" s="37" t="s">
        <v>45</v>
      </c>
      <c r="C15" s="123" t="s">
        <v>19</v>
      </c>
      <c r="D15" s="128"/>
      <c r="E15" s="125" t="s">
        <v>16</v>
      </c>
      <c r="F15" s="128"/>
      <c r="G15" s="24">
        <f>H15+K15</f>
        <v>550000000</v>
      </c>
      <c r="H15" s="24">
        <v>385000000</v>
      </c>
      <c r="I15" s="24"/>
      <c r="J15" s="24"/>
      <c r="K15" s="24">
        <v>165000000</v>
      </c>
      <c r="L15" s="23"/>
      <c r="M15" s="12" t="s">
        <v>76</v>
      </c>
      <c r="N15" s="2"/>
    </row>
    <row r="16" spans="1:16" ht="50.25" customHeight="1">
      <c r="A16" s="16">
        <v>6</v>
      </c>
      <c r="B16" s="37" t="s">
        <v>36</v>
      </c>
      <c r="C16" s="124"/>
      <c r="D16" s="122"/>
      <c r="E16" s="126"/>
      <c r="F16" s="122"/>
      <c r="G16" s="23">
        <f>H16+K16</f>
        <v>84000000</v>
      </c>
      <c r="H16" s="24">
        <v>46200000</v>
      </c>
      <c r="I16" s="24"/>
      <c r="J16" s="24"/>
      <c r="K16" s="24">
        <v>37800000</v>
      </c>
      <c r="L16" s="23"/>
      <c r="M16" s="12" t="s">
        <v>77</v>
      </c>
      <c r="N16" s="2"/>
    </row>
    <row r="17" spans="1:14" ht="54.75" customHeight="1">
      <c r="A17" s="16">
        <v>7</v>
      </c>
      <c r="B17" s="16" t="s">
        <v>21</v>
      </c>
      <c r="C17" s="18" t="s">
        <v>14</v>
      </c>
      <c r="D17" s="8">
        <v>6</v>
      </c>
      <c r="E17" s="8">
        <v>1</v>
      </c>
      <c r="F17" s="8">
        <v>1</v>
      </c>
      <c r="G17" s="26">
        <f>H17+K17+N17+L17</f>
        <v>716868549</v>
      </c>
      <c r="H17" s="26">
        <v>434734529</v>
      </c>
      <c r="I17" s="26"/>
      <c r="J17" s="26"/>
      <c r="K17" s="26">
        <v>209678265</v>
      </c>
      <c r="L17" s="27">
        <v>72455755</v>
      </c>
      <c r="M17" s="29" t="s">
        <v>78</v>
      </c>
      <c r="N17" s="34"/>
    </row>
    <row r="18" spans="1:14" ht="54.75" customHeight="1">
      <c r="A18" s="16">
        <v>8</v>
      </c>
      <c r="B18" s="16" t="s">
        <v>38</v>
      </c>
      <c r="C18" s="18" t="s">
        <v>72</v>
      </c>
      <c r="D18" s="5">
        <v>7</v>
      </c>
      <c r="E18" s="5">
        <v>6</v>
      </c>
      <c r="F18" s="5">
        <v>1</v>
      </c>
      <c r="G18" s="38">
        <f>J18</f>
        <v>18850000</v>
      </c>
      <c r="H18" s="26"/>
      <c r="I18" s="26"/>
      <c r="J18" s="26">
        <v>18850000</v>
      </c>
      <c r="K18" s="26"/>
      <c r="L18" s="26"/>
      <c r="M18" s="29" t="s">
        <v>79</v>
      </c>
      <c r="N18" s="15"/>
    </row>
    <row r="19" spans="1:14" ht="44.25" customHeight="1">
      <c r="A19" s="16">
        <v>9</v>
      </c>
      <c r="B19" s="17" t="s">
        <v>40</v>
      </c>
      <c r="C19" s="123" t="s">
        <v>17</v>
      </c>
      <c r="D19" s="125" t="s">
        <v>18</v>
      </c>
      <c r="E19" s="125" t="s">
        <v>13</v>
      </c>
      <c r="F19" s="125" t="s">
        <v>13</v>
      </c>
      <c r="G19" s="24">
        <f>I19</f>
        <v>100000000</v>
      </c>
      <c r="H19" s="39"/>
      <c r="I19" s="39">
        <v>100000000</v>
      </c>
      <c r="J19" s="39"/>
      <c r="K19" s="39"/>
      <c r="L19" s="25"/>
      <c r="M19" s="12" t="s">
        <v>80</v>
      </c>
      <c r="N19" s="2"/>
    </row>
    <row r="20" spans="1:14" ht="36.75" customHeight="1">
      <c r="A20" s="16">
        <v>10</v>
      </c>
      <c r="B20" s="16" t="s">
        <v>41</v>
      </c>
      <c r="C20" s="127"/>
      <c r="D20" s="129"/>
      <c r="E20" s="129"/>
      <c r="F20" s="129"/>
      <c r="G20" s="24">
        <f t="shared" ref="G20:G23" si="0">I20</f>
        <v>100000000</v>
      </c>
      <c r="H20" s="24"/>
      <c r="I20" s="24">
        <v>100000000</v>
      </c>
      <c r="J20" s="24"/>
      <c r="K20" s="39"/>
      <c r="L20" s="25"/>
      <c r="M20" s="12" t="s">
        <v>81</v>
      </c>
      <c r="N20" s="2"/>
    </row>
    <row r="21" spans="1:14" ht="39" customHeight="1">
      <c r="A21" s="16">
        <v>11</v>
      </c>
      <c r="B21" s="16" t="s">
        <v>42</v>
      </c>
      <c r="C21" s="127"/>
      <c r="D21" s="129"/>
      <c r="E21" s="129"/>
      <c r="F21" s="129"/>
      <c r="G21" s="24">
        <f t="shared" si="0"/>
        <v>54000000</v>
      </c>
      <c r="H21" s="24"/>
      <c r="I21" s="24">
        <v>54000000</v>
      </c>
      <c r="J21" s="24"/>
      <c r="K21" s="39"/>
      <c r="L21" s="25"/>
      <c r="M21" s="12" t="s">
        <v>82</v>
      </c>
      <c r="N21" s="2"/>
    </row>
    <row r="22" spans="1:14" ht="36.75" customHeight="1">
      <c r="A22" s="16">
        <v>12</v>
      </c>
      <c r="B22" s="16" t="s">
        <v>43</v>
      </c>
      <c r="C22" s="127"/>
      <c r="D22" s="129"/>
      <c r="E22" s="129"/>
      <c r="F22" s="129"/>
      <c r="G22" s="24">
        <f t="shared" si="0"/>
        <v>58000000</v>
      </c>
      <c r="H22" s="24"/>
      <c r="I22" s="24">
        <v>58000000</v>
      </c>
      <c r="J22" s="24"/>
      <c r="K22" s="39"/>
      <c r="L22" s="25"/>
      <c r="M22" s="12" t="s">
        <v>83</v>
      </c>
      <c r="N22" s="2"/>
    </row>
    <row r="23" spans="1:14" ht="34.5" customHeight="1">
      <c r="A23" s="16">
        <v>13</v>
      </c>
      <c r="B23" s="16" t="s">
        <v>44</v>
      </c>
      <c r="C23" s="124"/>
      <c r="D23" s="126"/>
      <c r="E23" s="126"/>
      <c r="F23" s="126"/>
      <c r="G23" s="24">
        <f t="shared" si="0"/>
        <v>20000000</v>
      </c>
      <c r="H23" s="24"/>
      <c r="I23" s="24">
        <v>20000000</v>
      </c>
      <c r="J23" s="24"/>
      <c r="K23" s="39"/>
      <c r="L23" s="25"/>
      <c r="M23" s="12" t="s">
        <v>84</v>
      </c>
      <c r="N23" s="2"/>
    </row>
    <row r="24" spans="1:14" ht="39.75" customHeight="1">
      <c r="A24" s="116" t="s">
        <v>6</v>
      </c>
      <c r="B24" s="117"/>
      <c r="C24" s="117"/>
      <c r="D24" s="117"/>
      <c r="E24" s="117"/>
      <c r="F24" s="118"/>
      <c r="G24" s="40">
        <f t="shared" ref="G24:L24" si="1">G11+G12+G13+G14+G15+G16+G17+G18+G19+G20+G21+G22+G23</f>
        <v>1734118549</v>
      </c>
      <c r="H24" s="40">
        <f t="shared" si="1"/>
        <v>865934529</v>
      </c>
      <c r="I24" s="40">
        <f t="shared" si="1"/>
        <v>332000000</v>
      </c>
      <c r="J24" s="40">
        <f t="shared" si="1"/>
        <v>40850000</v>
      </c>
      <c r="K24" s="40">
        <f t="shared" si="1"/>
        <v>422878265</v>
      </c>
      <c r="L24" s="40">
        <f t="shared" si="1"/>
        <v>72455755</v>
      </c>
      <c r="M24" s="41"/>
      <c r="N24" s="43"/>
    </row>
    <row r="27" spans="1:14">
      <c r="C27" s="4" t="s">
        <v>106</v>
      </c>
    </row>
  </sheetData>
  <mergeCells count="23">
    <mergeCell ref="F9:F10"/>
    <mergeCell ref="A6:N6"/>
    <mergeCell ref="A8:M8"/>
    <mergeCell ref="H9:M9"/>
    <mergeCell ref="B9:B10"/>
    <mergeCell ref="C9:C10"/>
    <mergeCell ref="D9:D10"/>
    <mergeCell ref="E9:E10"/>
    <mergeCell ref="G9:G10"/>
    <mergeCell ref="A9:A10"/>
    <mergeCell ref="A24:F24"/>
    <mergeCell ref="C12:C13"/>
    <mergeCell ref="E12:E13"/>
    <mergeCell ref="C15:C16"/>
    <mergeCell ref="E15:E16"/>
    <mergeCell ref="C19:C23"/>
    <mergeCell ref="D11:D13"/>
    <mergeCell ref="F11:F13"/>
    <mergeCell ref="D14:D16"/>
    <mergeCell ref="F14:F16"/>
    <mergeCell ref="D19:D23"/>
    <mergeCell ref="E19:E23"/>
    <mergeCell ref="F19:F23"/>
  </mergeCells>
  <pageMargins left="0" right="0" top="0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</vt:lpstr>
      <vt:lpstr>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2025-06-25T13:03:07Z</dcterms:modified>
</cp:coreProperties>
</file>