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EA0FEE4-BA0A-4624-9441-7765CDE35CD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 " sheetId="6" r:id="rId1"/>
    <sheet name="2026" sheetId="10" r:id="rId2"/>
  </sheets>
  <calcPr calcId="181029"/>
</workbook>
</file>

<file path=xl/calcChain.xml><?xml version="1.0" encoding="utf-8"?>
<calcChain xmlns="http://schemas.openxmlformats.org/spreadsheetml/2006/main">
  <c r="G19" i="10" l="1"/>
  <c r="G17" i="10"/>
  <c r="L24" i="10"/>
  <c r="K24" i="10"/>
  <c r="J24" i="10"/>
  <c r="I24" i="10"/>
  <c r="H24" i="10"/>
  <c r="G23" i="10"/>
  <c r="G22" i="10"/>
  <c r="G21" i="10"/>
  <c r="G20" i="10"/>
  <c r="G18" i="10"/>
  <c r="G16" i="10"/>
  <c r="G15" i="10"/>
  <c r="G14" i="10"/>
  <c r="G13" i="10"/>
  <c r="G12" i="10"/>
  <c r="G11" i="10"/>
  <c r="G24" i="10" l="1"/>
  <c r="G24" i="6" l="1"/>
  <c r="J30" i="6"/>
  <c r="K30" i="6" l="1"/>
  <c r="I23" i="6"/>
  <c r="G13" i="6"/>
  <c r="G28" i="6"/>
  <c r="H30" i="6" l="1"/>
  <c r="I30" i="6"/>
  <c r="M30" i="6"/>
  <c r="G14" i="6" l="1"/>
  <c r="G19" i="6"/>
  <c r="G21" i="6"/>
  <c r="G30" i="6" l="1"/>
  <c r="L12" i="6" l="1"/>
  <c r="L15" i="6"/>
  <c r="L30" i="6" l="1"/>
</calcChain>
</file>

<file path=xl/sharedStrings.xml><?xml version="1.0" encoding="utf-8"?>
<sst xmlns="http://schemas.openxmlformats.org/spreadsheetml/2006/main" count="141" uniqueCount="103">
  <si>
    <t>Ծրագրի անվանում</t>
  </si>
  <si>
    <t>որից՝</t>
  </si>
  <si>
    <t>Սուբվենցիա</t>
  </si>
  <si>
    <t>Համայնքային բյուջե</t>
  </si>
  <si>
    <t>Այլ ներդրող</t>
  </si>
  <si>
    <t>հ/հ</t>
  </si>
  <si>
    <t>Ընդամենը</t>
  </si>
  <si>
    <t>Նոր աղբատարների և աղբամանների ձեռքբերում՝ աղբի տեսակավորման հնարավորությամբ</t>
  </si>
  <si>
    <t>2025թ.</t>
  </si>
  <si>
    <t>Ծախսատեսակ</t>
  </si>
  <si>
    <t>բաժին</t>
  </si>
  <si>
    <t>դաս</t>
  </si>
  <si>
    <t>խումբ</t>
  </si>
  <si>
    <t>1</t>
  </si>
  <si>
    <t>Բնակարանային շինարարություն</t>
  </si>
  <si>
    <t>4</t>
  </si>
  <si>
    <t>5</t>
  </si>
  <si>
    <t>Հանգստի և սպորտի ծառայություններ</t>
  </si>
  <si>
    <t>8</t>
  </si>
  <si>
    <t>Ճանապարհային տրանսպորտ</t>
  </si>
  <si>
    <t>Աղբահանում</t>
  </si>
  <si>
    <t>Մեղրի և Ագարակ քաղաքների բազմաբնակարան շենքերի տանիքների նորոգում</t>
  </si>
  <si>
    <t>Ճանապարհային ենթակառուցվածքների բարեկարգում Ագարակ քաղաքում</t>
  </si>
  <si>
    <t>Ռոյալթի</t>
  </si>
  <si>
    <t>Բնապահպանական մասհանում</t>
  </si>
  <si>
    <t>Ապարատի պահպանման ծախսեր</t>
  </si>
  <si>
    <t>Լուսամուտների կողքերի վրանորոգում</t>
  </si>
  <si>
    <t>Համայնքային 4 հատ պատերի վերանորոգում</t>
  </si>
  <si>
    <t>Ընդհանուր բնույթի այլ ծառայություններ</t>
  </si>
  <si>
    <t>Արևային պանելների տեղադրում</t>
  </si>
  <si>
    <t>Մեղրի քաղաքի մարզադաշտի վերանորոգում</t>
  </si>
  <si>
    <t>Նոր մանկապարտեզի հիմնում Մեղրի համայնքի Նռնաձոր բնակավայրում</t>
  </si>
  <si>
    <t>Մեղրի համայնքի «Մեղրի քաղաքի Փարամազի փողոցի 15, 17, 19, 32, 36, 42, Ադելյան փողոցի 15ա, 15բ բազմաբնակարան  շենքերի  տանիքների վերանորոգում և վերելակների  արդիականացում»</t>
  </si>
  <si>
    <t>Սարքավորումների ձեռքբերում</t>
  </si>
  <si>
    <t>Հոդված</t>
  </si>
  <si>
    <t>Կարճևանի խորքային հորի կառուցում/բնապահպանական/</t>
  </si>
  <si>
    <t>Ճանապարհային ենթակառուցվածքների բարեկարգում Մեղրի քաղաքում/ասֆալտապատում/</t>
  </si>
  <si>
    <t>Ձեռք բերված Սպանդանոցի գումարի մարում</t>
  </si>
  <si>
    <t>Բժշկական սարքավորումների ձեռք բերում</t>
  </si>
  <si>
    <t>Գյուղատնտեսություն</t>
  </si>
  <si>
    <t>ք․Մեղրի,Փարամազի հուշահամալիրի տարածքում զբոսայգու հիմնում</t>
  </si>
  <si>
    <t>ք․Ագարակ,կենտրոնական զբոսայգու բարեկարգում</t>
  </si>
  <si>
    <t>Կարճևան,Կուրսի․Գուդեմնիս բնակավայրերում պուրակների կառուցում</t>
  </si>
  <si>
    <t>ք․Ագարակ,կենտրոնական հրապարակում պուրակի կառուցւմ</t>
  </si>
  <si>
    <t>ք․Մեղրի,Գործարանային փողոցիում խաղահրապարակի կառուցում</t>
  </si>
  <si>
    <t>Ճանապարհային ենթակառուցվածքների բարեկարգում 5 Գյուղերում/սալիկապատում/</t>
  </si>
  <si>
    <t>ՀՀ Սյունիքի մարզի</t>
  </si>
  <si>
    <t>Մեղրի համայնքի ավագանու</t>
  </si>
  <si>
    <t>2025 թվականի  հունիսի 24-ի N    -Լ որոշման</t>
  </si>
  <si>
    <t>2</t>
  </si>
  <si>
    <t>Լիզինգ</t>
  </si>
  <si>
    <t>Ագարակի կենտր․զբոսայգու կանաչապատում և բարեկարգում</t>
  </si>
  <si>
    <t>Ագարակի մանկապարտեզի շենքի հարակից տարածքի կանաչապատում և բարեկարգում</t>
  </si>
  <si>
    <t>Լեհվազի մանկապարտեզի շենքի հարակից տարածքի կանաչապատում և բարեկարգում</t>
  </si>
  <si>
    <t>Մեղրիի Սուրբ Մարիամ Աստվածածին  եկեղեցի տանող ճանապարհի և հենապատի վերանորոգում</t>
  </si>
  <si>
    <t>Բժշկական սարքավորումների ձեռքբերում</t>
  </si>
  <si>
    <t>6</t>
  </si>
  <si>
    <t>7</t>
  </si>
  <si>
    <t>m</t>
  </si>
  <si>
    <t>Ագարակի մանկապարտեզի շենքի հարակից տարածքի կանաչապատում և բարեկարգում ծրագրի նախագծանախահաշվային փասթաթղթերի նախապատրաստում</t>
  </si>
  <si>
    <t xml:space="preserve">                        2025 թվականի  հունիսի 24-ի N    -Լ որոշման</t>
  </si>
  <si>
    <t>5113-500 000 000</t>
  </si>
  <si>
    <t>5113-3 000 000</t>
  </si>
  <si>
    <t>5129-14 000 000</t>
  </si>
  <si>
    <t>5113-125 551 200</t>
  </si>
  <si>
    <t>5134-4 350 000,            5113-61 994 600</t>
  </si>
  <si>
    <t>5113-31 825 800,</t>
  </si>
  <si>
    <t>5113-7 144 900,            5134-400 000</t>
  </si>
  <si>
    <t>5112-90 164 000</t>
  </si>
  <si>
    <t>5134-2 500 000</t>
  </si>
  <si>
    <t>5113-278 877 500</t>
  </si>
  <si>
    <t>5113-5 006 000      5134-720 000</t>
  </si>
  <si>
    <t xml:space="preserve">5122-3 000 000  </t>
  </si>
  <si>
    <t xml:space="preserve"> 5129-8 000 000</t>
  </si>
  <si>
    <t xml:space="preserve">5113-37 000 000,   </t>
  </si>
  <si>
    <t xml:space="preserve">5122-2 005 000 </t>
  </si>
  <si>
    <t>ՀԱՅԱՍՏԱՆԻ ՀԱՆՐԱՊԵՏՈՒԹՅԱՆ ՍՅՈՒՆԻՔԻ ՄԱՐԶԻ ՄԵՂՐԻ ՀԱՄԱՅՆՔԻ 2026-2028 ԹՎԱԿԱՆՆԵՐԻ ՄԻՋՆԱԺԱՄԿԵՏ ԾԱԽՍԵՐԻ ԾՐԱԳՐՈՎ 2025 ԹՎԱԿԱՆԻՆ ՆԱԽԱՏԵՍՎԱԾ ԿԱՊԻՏԱԼ ԾՐԱԳՐԵՐ</t>
  </si>
  <si>
    <t xml:space="preserve">Գյուղատնտեսություն </t>
  </si>
  <si>
    <t>Մոդուլային շարժական սպանդանոցի ձեռք բերում լիզինգով</t>
  </si>
  <si>
    <t xml:space="preserve">Նախադպրոցական կրթություն </t>
  </si>
  <si>
    <t>Առողջապահական հարակից ծառայություններ և ծրագրեր</t>
  </si>
  <si>
    <t>5129-18 720 000</t>
  </si>
  <si>
    <t>5113-410 620 740</t>
  </si>
  <si>
    <t>5129-20 000 000</t>
  </si>
  <si>
    <t>ՀԱՄԱՅՆՔԻ ՂԵԿԱՎԱՐ՝                                         ԽԱՉԱՏՈՒՐ ԱՆԴՐԵԱՍՅԱՆ</t>
  </si>
  <si>
    <t>5122-2 000 000, 5129-1 000 000</t>
  </si>
  <si>
    <t>5112-22 000 000</t>
  </si>
  <si>
    <t>5122-3 000 000,      5129-1 000 000</t>
  </si>
  <si>
    <t>5129-3 300 000</t>
  </si>
  <si>
    <t>5113-550 000 000</t>
  </si>
  <si>
    <t>5113-84 000 000</t>
  </si>
  <si>
    <t>5113 - 716 868 549</t>
  </si>
  <si>
    <t>5129-18 850 000</t>
  </si>
  <si>
    <t>5112-100 000 000</t>
  </si>
  <si>
    <t>5113-100 000 000</t>
  </si>
  <si>
    <t>5112-54 000 000</t>
  </si>
  <si>
    <t>5112-58 000 000</t>
  </si>
  <si>
    <t>5112-20 000 000</t>
  </si>
  <si>
    <t xml:space="preserve">Ծրագրի նախնական արժեք 
</t>
  </si>
  <si>
    <t xml:space="preserve">ՀԱՅԱՍՏԱՆԻ ՀԱՆՐԱՊԵՏՈՒԹՅԱՆ ՍՅՈՒՆԻՔԻ ՄԱՐԶԻ ՄԵՂՐԻ ՀԱՄԱՅՆՔԻ 2026-2028 ԹՎԱԿԱՆՆԵՐԻ ՄԻՋՆԱԺԱՄԿԵՏ ԾԱԽՍԵՐԻ ԾՐԱԳՐՈՎ 2026 ԹՎԱԿԱՆԻՆ ՆԱԽԱՏԵՍՎԱԾ ԿԱՊԻՏԱԼ ԾՐԱԳՐԵՐ    </t>
  </si>
  <si>
    <t>(Հազար դրամ)</t>
  </si>
  <si>
    <t xml:space="preserve">                Հավելված 4</t>
  </si>
  <si>
    <t xml:space="preserve">                Հավելված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</si>
</sst>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р_._-;\-* #,##0_р_._-;_-* &quot;-&quot;??_р_._-;_-@_-"/>
    <numFmt numFmtId="165" formatCode="#,##0.0"/>
    <numFmt numFmtId="166" formatCode="#,##0.000"/>
    <numFmt numFmtId="167" formatCode="0.0"/>
  </numFmts>
  <fonts count="18" x14ac:knownFonts="1">
    <font>
      <sz val="11"/>
      <color theme="1"/>
      <name val="Calibri"/>
      <family val="2"/>
      <scheme val="minor"/>
    </font>
    <font>
      <b/>
      <i/>
      <sz val="10"/>
      <color theme="1"/>
      <name val="GHEA Grapalat"/>
      <family val="3"/>
    </font>
    <font>
      <sz val="10"/>
      <name val="Arial"/>
      <family val="2"/>
      <charset val="204"/>
    </font>
    <font>
      <i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color rgb="FF000000"/>
      <name val="GHEA Grapalat"/>
      <family val="3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i/>
      <sz val="9"/>
      <name val="GHEA Grapalat"/>
      <family val="3"/>
      <charset val="1"/>
    </font>
    <font>
      <sz val="9"/>
      <name val="Arial Armenian"/>
      <family val="2"/>
      <charset val="1"/>
    </font>
    <font>
      <i/>
      <sz val="8"/>
      <color theme="1"/>
      <name val="GHEA Grapalat"/>
      <family val="3"/>
    </font>
    <font>
      <sz val="10"/>
      <name val="Arial LatArm"/>
      <family val="2"/>
    </font>
    <font>
      <b/>
      <i/>
      <sz val="12"/>
      <color theme="1"/>
      <name val="GHEA Grapalat"/>
      <family val="3"/>
    </font>
    <font>
      <b/>
      <i/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rgb="FFFFFFF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6" fillId="0" borderId="9" applyNumberFormat="0" applyFont="0" applyFill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0" fontId="15" fillId="0" borderId="15" applyNumberFormat="0" applyFill="0" applyProtection="0">
      <alignment horizontal="left" vertical="center" wrapText="1"/>
    </xf>
  </cellStyleXfs>
  <cellXfs count="11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0" xfId="0" applyNumberFormat="1" applyFont="1"/>
    <xf numFmtId="3" fontId="5" fillId="0" borderId="0" xfId="1" applyNumberFormat="1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4" fillId="0" borderId="6" xfId="1" applyNumberFormat="1" applyFont="1" applyBorder="1" applyAlignment="1" applyProtection="1">
      <alignment horizontal="center" vertical="center" wrapText="1"/>
      <protection locked="0"/>
    </xf>
    <xf numFmtId="167" fontId="3" fillId="0" borderId="0" xfId="0" applyNumberFormat="1" applyFont="1"/>
    <xf numFmtId="0" fontId="4" fillId="0" borderId="5" xfId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/>
    <xf numFmtId="164" fontId="14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0" fontId="12" fillId="0" borderId="12" xfId="1" applyFont="1" applyBorder="1" applyAlignment="1">
      <alignment horizontal="right"/>
    </xf>
    <xf numFmtId="0" fontId="12" fillId="0" borderId="0" xfId="1" applyFont="1"/>
    <xf numFmtId="0" fontId="12" fillId="0" borderId="12" xfId="1" applyFont="1" applyBorder="1"/>
    <xf numFmtId="167" fontId="5" fillId="2" borderId="0" xfId="2" applyNumberFormat="1" applyFont="1" applyFill="1" applyBorder="1" applyAlignment="1">
      <alignment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8" fillId="0" borderId="10" xfId="0" applyNumberFormat="1" applyFont="1" applyBorder="1" applyAlignment="1">
      <alignment horizontal="left" vertical="center" wrapText="1"/>
    </xf>
    <xf numFmtId="0" fontId="5" fillId="0" borderId="15" xfId="6" applyFont="1" applyFill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164" fontId="3" fillId="0" borderId="1" xfId="3" applyNumberFormat="1" applyFont="1" applyFill="1" applyBorder="1" applyAlignment="1">
      <alignment horizontal="right" vertical="center" wrapText="1"/>
    </xf>
    <xf numFmtId="164" fontId="3" fillId="2" borderId="1" xfId="3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/>
    </xf>
    <xf numFmtId="165" fontId="3" fillId="2" borderId="10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166" fontId="3" fillId="2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6" fillId="0" borderId="0" xfId="0" applyFont="1"/>
    <xf numFmtId="0" fontId="1" fillId="0" borderId="0" xfId="0" applyFont="1"/>
    <xf numFmtId="165" fontId="1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12" fillId="0" borderId="0" xfId="1" applyFont="1" applyAlignment="1">
      <alignment horizontal="right"/>
    </xf>
    <xf numFmtId="0" fontId="12" fillId="0" borderId="12" xfId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49" fontId="4" fillId="0" borderId="6" xfId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/>
    </xf>
  </cellXfs>
  <cellStyles count="7">
    <cellStyle name=" 1" xfId="4" xr:uid="{A92AD8B3-B2F9-4FE5-9D3F-A4FC3432F406}"/>
    <cellStyle name="bckgrnd_900" xfId="2" xr:uid="{00000000-0005-0000-0000-000000000000}"/>
    <cellStyle name="Comma" xfId="3" builtinId="3"/>
    <cellStyle name="left_arm10_BordWW_900" xfId="6" xr:uid="{5D3E0AEE-55BC-4576-B26A-F410233AC1E2}"/>
    <cellStyle name="Normal" xfId="0" builtinId="0"/>
    <cellStyle name="Normal 22" xfId="5" xr:uid="{66E4B57D-01A7-41BE-862D-09718F3FD724}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workbookViewId="0">
      <selection activeCell="N1" sqref="N1"/>
    </sheetView>
  </sheetViews>
  <sheetFormatPr defaultRowHeight="13.5" x14ac:dyDescent="0.25"/>
  <cols>
    <col min="1" max="1" width="5.42578125" style="6" customWidth="1"/>
    <col min="2" max="2" width="34.7109375" style="6" customWidth="1"/>
    <col min="3" max="3" width="20.28515625" style="6" customWidth="1"/>
    <col min="4" max="4" width="10.7109375" style="6" customWidth="1"/>
    <col min="5" max="5" width="13" style="6" customWidth="1"/>
    <col min="6" max="6" width="8.5703125" style="6" customWidth="1"/>
    <col min="7" max="7" width="18.140625" style="8" bestFit="1" customWidth="1"/>
    <col min="8" max="9" width="15.7109375" style="8" customWidth="1"/>
    <col min="10" max="10" width="20.5703125" style="8" customWidth="1"/>
    <col min="11" max="11" width="15.7109375" style="8" customWidth="1"/>
    <col min="12" max="12" width="15.5703125" style="8" customWidth="1"/>
    <col min="13" max="13" width="16.85546875" style="8" customWidth="1"/>
    <col min="14" max="14" width="19.7109375" style="6" customWidth="1"/>
    <col min="15" max="15" width="19.28515625" style="6" customWidth="1"/>
    <col min="16" max="16" width="16" style="6" customWidth="1"/>
    <col min="17" max="19" width="9.140625" style="6"/>
    <col min="20" max="20" width="16.140625" style="6" customWidth="1"/>
    <col min="21" max="16384" width="9.140625" style="6"/>
  </cols>
  <sheetData>
    <row r="1" spans="1:18" x14ac:dyDescent="0.25">
      <c r="I1" s="11"/>
      <c r="J1" s="12"/>
      <c r="L1" s="13"/>
      <c r="M1" s="11"/>
      <c r="N1" s="11" t="s">
        <v>101</v>
      </c>
    </row>
    <row r="2" spans="1:18" x14ac:dyDescent="0.25">
      <c r="I2" s="80"/>
      <c r="J2" s="80"/>
      <c r="K2" s="80"/>
      <c r="L2" s="80"/>
      <c r="M2" s="81"/>
      <c r="N2" s="11" t="s">
        <v>46</v>
      </c>
      <c r="O2" s="23"/>
      <c r="P2" s="23"/>
      <c r="Q2" s="23"/>
      <c r="R2" s="24"/>
    </row>
    <row r="3" spans="1:18" ht="15" customHeight="1" x14ac:dyDescent="0.25">
      <c r="I3" s="11"/>
      <c r="J3" s="23"/>
      <c r="K3" s="23"/>
      <c r="L3" s="80" t="s">
        <v>47</v>
      </c>
      <c r="M3" s="80"/>
      <c r="N3" s="80"/>
      <c r="O3" s="23"/>
      <c r="P3" s="23"/>
      <c r="Q3" s="23"/>
    </row>
    <row r="4" spans="1:18" ht="15" customHeight="1" x14ac:dyDescent="0.25">
      <c r="L4" s="23" t="s">
        <v>60</v>
      </c>
      <c r="M4" s="23"/>
      <c r="N4" s="23"/>
      <c r="O4" s="23"/>
      <c r="P4" s="23"/>
      <c r="Q4" s="23"/>
      <c r="R4" s="23"/>
    </row>
    <row r="6" spans="1:18" s="5" customFormat="1" x14ac:dyDescent="0.25">
      <c r="G6" s="4"/>
      <c r="H6" s="4"/>
      <c r="I6" s="4"/>
      <c r="J6" s="4"/>
      <c r="K6" s="4"/>
      <c r="L6" s="4"/>
      <c r="M6" s="9"/>
    </row>
    <row r="7" spans="1:18" s="37" customFormat="1" ht="14.25" x14ac:dyDescent="0.25">
      <c r="A7" s="85" t="s">
        <v>76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8" s="73" customFormat="1" ht="17.2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 t="s">
        <v>100</v>
      </c>
    </row>
    <row r="9" spans="1:18" ht="17.25" x14ac:dyDescent="0.3">
      <c r="A9" s="103" t="s">
        <v>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8" ht="14.25" x14ac:dyDescent="0.25">
      <c r="A10" s="86" t="s">
        <v>5</v>
      </c>
      <c r="B10" s="87" t="s">
        <v>0</v>
      </c>
      <c r="C10" s="88" t="s">
        <v>9</v>
      </c>
      <c r="D10" s="88" t="s">
        <v>10</v>
      </c>
      <c r="E10" s="88" t="s">
        <v>11</v>
      </c>
      <c r="F10" s="88" t="s">
        <v>12</v>
      </c>
      <c r="G10" s="90" t="s">
        <v>98</v>
      </c>
      <c r="H10" s="106" t="s">
        <v>1</v>
      </c>
      <c r="I10" s="107"/>
      <c r="J10" s="107"/>
      <c r="K10" s="107"/>
      <c r="L10" s="107"/>
      <c r="M10" s="107"/>
      <c r="N10" s="108"/>
    </row>
    <row r="11" spans="1:18" ht="44.25" customHeight="1" x14ac:dyDescent="0.25">
      <c r="A11" s="86"/>
      <c r="B11" s="87"/>
      <c r="C11" s="89"/>
      <c r="D11" s="89"/>
      <c r="E11" s="89"/>
      <c r="F11" s="89"/>
      <c r="G11" s="90"/>
      <c r="H11" s="35" t="s">
        <v>2</v>
      </c>
      <c r="I11" s="35" t="s">
        <v>23</v>
      </c>
      <c r="J11" s="35" t="s">
        <v>24</v>
      </c>
      <c r="K11" s="35" t="s">
        <v>50</v>
      </c>
      <c r="L11" s="35" t="s">
        <v>3</v>
      </c>
      <c r="M11" s="35" t="s">
        <v>4</v>
      </c>
      <c r="N11" s="35" t="s">
        <v>34</v>
      </c>
    </row>
    <row r="12" spans="1:18" ht="40.5" x14ac:dyDescent="0.25">
      <c r="A12" s="1">
        <v>1</v>
      </c>
      <c r="B12" s="28" t="s">
        <v>33</v>
      </c>
      <c r="C12" s="29" t="s">
        <v>25</v>
      </c>
      <c r="D12" s="91">
        <v>1</v>
      </c>
      <c r="E12" s="2">
        <v>1</v>
      </c>
      <c r="F12" s="91">
        <v>1</v>
      </c>
      <c r="G12" s="38">
        <v>2005000</v>
      </c>
      <c r="H12" s="39"/>
      <c r="I12" s="39"/>
      <c r="J12" s="39"/>
      <c r="K12" s="39"/>
      <c r="L12" s="39">
        <f>G12</f>
        <v>2005000</v>
      </c>
      <c r="M12" s="39"/>
      <c r="N12" s="17" t="s">
        <v>75</v>
      </c>
    </row>
    <row r="13" spans="1:18" ht="36.75" customHeight="1" x14ac:dyDescent="0.25">
      <c r="A13" s="1">
        <v>2</v>
      </c>
      <c r="B13" s="28" t="s">
        <v>27</v>
      </c>
      <c r="C13" s="109" t="s">
        <v>28</v>
      </c>
      <c r="D13" s="83"/>
      <c r="E13" s="91">
        <v>6</v>
      </c>
      <c r="F13" s="83"/>
      <c r="G13" s="38">
        <f>M13</f>
        <v>37000000</v>
      </c>
      <c r="H13" s="39"/>
      <c r="I13" s="39"/>
      <c r="J13" s="39"/>
      <c r="K13" s="39"/>
      <c r="L13" s="39"/>
      <c r="M13" s="39">
        <v>37000000</v>
      </c>
      <c r="N13" s="17" t="s">
        <v>74</v>
      </c>
      <c r="O13" s="15"/>
      <c r="P13" s="15"/>
      <c r="Q13" s="15"/>
    </row>
    <row r="14" spans="1:18" ht="36.75" customHeight="1" x14ac:dyDescent="0.25">
      <c r="A14" s="1">
        <v>3</v>
      </c>
      <c r="B14" s="28" t="s">
        <v>29</v>
      </c>
      <c r="C14" s="110"/>
      <c r="D14" s="83"/>
      <c r="E14" s="83"/>
      <c r="F14" s="83"/>
      <c r="G14" s="38">
        <f>M14</f>
        <v>8000000</v>
      </c>
      <c r="H14" s="39"/>
      <c r="I14" s="39"/>
      <c r="J14" s="39"/>
      <c r="K14" s="39"/>
      <c r="L14" s="39"/>
      <c r="M14" s="39">
        <v>8000000</v>
      </c>
      <c r="N14" s="17" t="s">
        <v>73</v>
      </c>
      <c r="O14" s="15"/>
      <c r="Q14" s="15"/>
    </row>
    <row r="15" spans="1:18" ht="36.75" customHeight="1" x14ac:dyDescent="0.25">
      <c r="A15" s="1">
        <v>4</v>
      </c>
      <c r="B15" s="28" t="s">
        <v>33</v>
      </c>
      <c r="C15" s="110"/>
      <c r="D15" s="83"/>
      <c r="E15" s="83"/>
      <c r="F15" s="83"/>
      <c r="G15" s="38">
        <v>3000000</v>
      </c>
      <c r="H15" s="39"/>
      <c r="I15" s="39"/>
      <c r="J15" s="39"/>
      <c r="K15" s="39"/>
      <c r="L15" s="39">
        <f t="shared" ref="L15" si="0">G15</f>
        <v>3000000</v>
      </c>
      <c r="M15" s="39"/>
      <c r="N15" s="17" t="s">
        <v>72</v>
      </c>
      <c r="O15" s="15"/>
      <c r="Q15" s="15"/>
    </row>
    <row r="16" spans="1:18" ht="50.25" customHeight="1" x14ac:dyDescent="0.25">
      <c r="A16" s="1">
        <v>5</v>
      </c>
      <c r="B16" s="28" t="s">
        <v>54</v>
      </c>
      <c r="C16" s="111"/>
      <c r="D16" s="84"/>
      <c r="E16" s="84"/>
      <c r="F16" s="84"/>
      <c r="G16" s="40">
        <v>5726000</v>
      </c>
      <c r="H16" s="41"/>
      <c r="I16" s="42"/>
      <c r="J16" s="43">
        <v>5726000</v>
      </c>
      <c r="K16" s="41"/>
      <c r="L16" s="42"/>
      <c r="M16" s="42"/>
      <c r="N16" s="56" t="s">
        <v>71</v>
      </c>
      <c r="P16" s="8"/>
    </row>
    <row r="17" spans="1:19" ht="35.25" customHeight="1" x14ac:dyDescent="0.25">
      <c r="A17" s="1">
        <v>6</v>
      </c>
      <c r="B17" s="28" t="s">
        <v>78</v>
      </c>
      <c r="C17" s="34" t="s">
        <v>77</v>
      </c>
      <c r="D17" s="97" t="s">
        <v>15</v>
      </c>
      <c r="E17" s="3" t="s">
        <v>49</v>
      </c>
      <c r="F17" s="97" t="s">
        <v>13</v>
      </c>
      <c r="G17" s="38">
        <v>18720000</v>
      </c>
      <c r="H17" s="42"/>
      <c r="I17" s="42"/>
      <c r="J17" s="42"/>
      <c r="K17" s="42">
        <v>18720000</v>
      </c>
      <c r="L17" s="42"/>
      <c r="M17" s="42"/>
      <c r="N17" s="55" t="s">
        <v>81</v>
      </c>
      <c r="Q17" s="15"/>
    </row>
    <row r="18" spans="1:19" ht="40.5" x14ac:dyDescent="0.25">
      <c r="A18" s="1">
        <v>7</v>
      </c>
      <c r="B18" s="28" t="s">
        <v>22</v>
      </c>
      <c r="C18" s="16" t="s">
        <v>19</v>
      </c>
      <c r="D18" s="99"/>
      <c r="E18" s="3" t="s">
        <v>16</v>
      </c>
      <c r="F18" s="99"/>
      <c r="G18" s="39">
        <v>410620740</v>
      </c>
      <c r="H18" s="42">
        <v>194702000</v>
      </c>
      <c r="I18" s="42"/>
      <c r="J18" s="42"/>
      <c r="K18" s="42"/>
      <c r="L18" s="42">
        <v>190918740</v>
      </c>
      <c r="M18" s="42">
        <v>25000000</v>
      </c>
      <c r="N18" s="55" t="s">
        <v>82</v>
      </c>
      <c r="Q18" s="15"/>
    </row>
    <row r="19" spans="1:19" ht="40.5" x14ac:dyDescent="0.25">
      <c r="A19" s="1">
        <v>8</v>
      </c>
      <c r="B19" s="28" t="s">
        <v>7</v>
      </c>
      <c r="C19" s="28" t="s">
        <v>20</v>
      </c>
      <c r="D19" s="3" t="s">
        <v>16</v>
      </c>
      <c r="E19" s="3" t="s">
        <v>13</v>
      </c>
      <c r="F19" s="3" t="s">
        <v>13</v>
      </c>
      <c r="G19" s="38">
        <f>SUM(H19:M19)</f>
        <v>20000000</v>
      </c>
      <c r="H19" s="42"/>
      <c r="I19" s="42"/>
      <c r="J19" s="42"/>
      <c r="K19" s="42"/>
      <c r="L19" s="42"/>
      <c r="M19" s="42">
        <v>20000000</v>
      </c>
      <c r="N19" s="55" t="s">
        <v>83</v>
      </c>
    </row>
    <row r="20" spans="1:19" ht="93.75" customHeight="1" x14ac:dyDescent="0.25">
      <c r="A20" s="1">
        <v>9</v>
      </c>
      <c r="B20" s="28" t="s">
        <v>32</v>
      </c>
      <c r="C20" s="95" t="s">
        <v>14</v>
      </c>
      <c r="D20" s="83">
        <v>6</v>
      </c>
      <c r="E20" s="83">
        <v>1</v>
      </c>
      <c r="F20" s="83">
        <v>1</v>
      </c>
      <c r="G20" s="39">
        <v>500000000</v>
      </c>
      <c r="H20" s="42">
        <v>300000000</v>
      </c>
      <c r="I20" s="42"/>
      <c r="J20" s="42"/>
      <c r="K20" s="42"/>
      <c r="L20" s="42">
        <v>200000000</v>
      </c>
      <c r="M20" s="42"/>
      <c r="N20" s="57" t="s">
        <v>61</v>
      </c>
    </row>
    <row r="21" spans="1:19" ht="27" x14ac:dyDescent="0.25">
      <c r="A21" s="1">
        <v>10</v>
      </c>
      <c r="B21" s="28" t="s">
        <v>26</v>
      </c>
      <c r="C21" s="96"/>
      <c r="D21" s="84"/>
      <c r="E21" s="84"/>
      <c r="F21" s="84"/>
      <c r="G21" s="39">
        <f>SUM(H21:M21)</f>
        <v>3000000</v>
      </c>
      <c r="H21" s="42"/>
      <c r="I21" s="42"/>
      <c r="J21" s="42"/>
      <c r="K21" s="42"/>
      <c r="L21" s="42">
        <v>3000000</v>
      </c>
      <c r="M21" s="42"/>
      <c r="N21" s="55" t="s">
        <v>62</v>
      </c>
    </row>
    <row r="22" spans="1:19" ht="70.5" customHeight="1" x14ac:dyDescent="0.25">
      <c r="A22" s="1">
        <v>11</v>
      </c>
      <c r="B22" s="28" t="s">
        <v>55</v>
      </c>
      <c r="C22" s="30" t="s">
        <v>80</v>
      </c>
      <c r="D22" s="14" t="s">
        <v>57</v>
      </c>
      <c r="E22" s="14" t="s">
        <v>56</v>
      </c>
      <c r="F22" s="14" t="s">
        <v>13</v>
      </c>
      <c r="G22" s="40">
        <v>14000000</v>
      </c>
      <c r="H22" s="41"/>
      <c r="I22" s="42"/>
      <c r="J22" s="43">
        <v>14000000</v>
      </c>
      <c r="K22" s="41"/>
      <c r="L22" s="42"/>
      <c r="M22" s="42"/>
      <c r="N22" s="58" t="s">
        <v>63</v>
      </c>
      <c r="S22" s="6" t="s">
        <v>58</v>
      </c>
    </row>
    <row r="23" spans="1:19" ht="34.5" customHeight="1" x14ac:dyDescent="0.25">
      <c r="A23" s="1">
        <v>12</v>
      </c>
      <c r="B23" s="28"/>
      <c r="C23" s="100" t="s">
        <v>17</v>
      </c>
      <c r="D23" s="97" t="s">
        <v>18</v>
      </c>
      <c r="E23" s="97" t="s">
        <v>13</v>
      </c>
      <c r="F23" s="97" t="s">
        <v>13</v>
      </c>
      <c r="G23" s="45">
        <v>278877500</v>
      </c>
      <c r="H23" s="42"/>
      <c r="I23" s="42">
        <f>G23</f>
        <v>278877500</v>
      </c>
      <c r="J23" s="42"/>
      <c r="K23" s="42"/>
      <c r="L23" s="42"/>
      <c r="M23" s="42"/>
      <c r="N23" s="54" t="s">
        <v>70</v>
      </c>
    </row>
    <row r="24" spans="1:19" ht="42" customHeight="1" x14ac:dyDescent="0.25">
      <c r="A24" s="1">
        <v>13</v>
      </c>
      <c r="B24" s="28" t="s">
        <v>30</v>
      </c>
      <c r="C24" s="101"/>
      <c r="D24" s="98"/>
      <c r="E24" s="98"/>
      <c r="F24" s="98"/>
      <c r="G24" s="38">
        <f>I24+M24</f>
        <v>125551200</v>
      </c>
      <c r="H24" s="46"/>
      <c r="I24" s="47">
        <v>93652934</v>
      </c>
      <c r="J24" s="42"/>
      <c r="K24" s="46"/>
      <c r="L24" s="42"/>
      <c r="M24" s="42">
        <v>31898266</v>
      </c>
      <c r="N24" s="54" t="s">
        <v>64</v>
      </c>
      <c r="O24" s="20"/>
    </row>
    <row r="25" spans="1:19" ht="37.5" customHeight="1" x14ac:dyDescent="0.25">
      <c r="A25" s="1">
        <v>14</v>
      </c>
      <c r="B25" s="29" t="s">
        <v>51</v>
      </c>
      <c r="C25" s="102"/>
      <c r="D25" s="99"/>
      <c r="E25" s="99"/>
      <c r="F25" s="99"/>
      <c r="G25" s="40">
        <v>66344600</v>
      </c>
      <c r="H25" s="41"/>
      <c r="I25" s="41"/>
      <c r="J25" s="43">
        <v>66344600</v>
      </c>
      <c r="K25" s="41"/>
      <c r="L25" s="41"/>
      <c r="M25" s="41"/>
      <c r="N25" s="54" t="s">
        <v>65</v>
      </c>
      <c r="O25" s="21"/>
      <c r="P25" s="8"/>
    </row>
    <row r="26" spans="1:19" ht="51" customHeight="1" x14ac:dyDescent="0.25">
      <c r="A26" s="1">
        <v>15</v>
      </c>
      <c r="B26" s="28" t="s">
        <v>52</v>
      </c>
      <c r="C26" s="100" t="s">
        <v>79</v>
      </c>
      <c r="D26" s="91">
        <v>9</v>
      </c>
      <c r="E26" s="91">
        <v>1</v>
      </c>
      <c r="F26" s="91">
        <v>1</v>
      </c>
      <c r="G26" s="40">
        <v>31825800</v>
      </c>
      <c r="H26" s="41"/>
      <c r="I26" s="42"/>
      <c r="J26" s="43">
        <v>31825800</v>
      </c>
      <c r="K26" s="41"/>
      <c r="L26" s="42"/>
      <c r="M26" s="42"/>
      <c r="N26" s="54" t="s">
        <v>66</v>
      </c>
      <c r="O26" s="20"/>
      <c r="P26" s="18"/>
    </row>
    <row r="27" spans="1:19" ht="43.5" customHeight="1" x14ac:dyDescent="0.25">
      <c r="A27" s="1">
        <v>16</v>
      </c>
      <c r="B27" s="28" t="s">
        <v>53</v>
      </c>
      <c r="C27" s="101"/>
      <c r="D27" s="83"/>
      <c r="E27" s="83"/>
      <c r="F27" s="83"/>
      <c r="G27" s="48">
        <v>7544900</v>
      </c>
      <c r="H27" s="49"/>
      <c r="I27" s="44"/>
      <c r="J27" s="50">
        <v>7544900</v>
      </c>
      <c r="K27" s="49"/>
      <c r="L27" s="44"/>
      <c r="M27" s="44"/>
      <c r="N27" s="59" t="s">
        <v>67</v>
      </c>
      <c r="O27" s="20"/>
    </row>
    <row r="28" spans="1:19" ht="30.75" customHeight="1" x14ac:dyDescent="0.25">
      <c r="A28" s="1">
        <v>17</v>
      </c>
      <c r="B28" s="31" t="s">
        <v>31</v>
      </c>
      <c r="C28" s="101"/>
      <c r="D28" s="83"/>
      <c r="E28" s="83"/>
      <c r="F28" s="83"/>
      <c r="G28" s="51">
        <f>H28+L28</f>
        <v>90164000</v>
      </c>
      <c r="H28" s="52">
        <v>80298000</v>
      </c>
      <c r="I28" s="46"/>
      <c r="J28" s="52"/>
      <c r="K28" s="52"/>
      <c r="L28" s="53">
        <v>9866000</v>
      </c>
      <c r="M28" s="46"/>
      <c r="N28" s="60" t="s">
        <v>68</v>
      </c>
      <c r="O28" s="18"/>
    </row>
    <row r="29" spans="1:19" ht="71.25" customHeight="1" x14ac:dyDescent="0.25">
      <c r="A29" s="1">
        <v>18</v>
      </c>
      <c r="B29" s="32" t="s">
        <v>59</v>
      </c>
      <c r="C29" s="102"/>
      <c r="D29" s="84"/>
      <c r="E29" s="84"/>
      <c r="F29" s="84"/>
      <c r="G29" s="51">
        <v>2500000</v>
      </c>
      <c r="H29" s="52"/>
      <c r="I29" s="46"/>
      <c r="J29" s="46"/>
      <c r="K29" s="52"/>
      <c r="L29" s="53">
        <v>2500000</v>
      </c>
      <c r="M29" s="46"/>
      <c r="N29" s="60" t="s">
        <v>69</v>
      </c>
      <c r="O29" s="18"/>
    </row>
    <row r="30" spans="1:19" ht="37.5" customHeight="1" x14ac:dyDescent="0.25">
      <c r="A30" s="92" t="s">
        <v>6</v>
      </c>
      <c r="B30" s="93"/>
      <c r="C30" s="93"/>
      <c r="D30" s="93"/>
      <c r="E30" s="93"/>
      <c r="F30" s="94"/>
      <c r="G30" s="70">
        <f>G28+G25+G24+G23+G21+G20+G19+G17+G18+G15+G14+G12+G13+G22+G29+G16+G26+G27</f>
        <v>1624879740</v>
      </c>
      <c r="H30" s="76">
        <f>SUM(H12:H28)</f>
        <v>575000000</v>
      </c>
      <c r="I30" s="76">
        <f>SUM(I12:I28)</f>
        <v>372530434</v>
      </c>
      <c r="J30" s="76">
        <f>J25+J16+J22+J26+J27</f>
        <v>125441300</v>
      </c>
      <c r="K30" s="77">
        <f>SUM(K12:K28)</f>
        <v>18720000</v>
      </c>
      <c r="L30" s="77">
        <f>SUM(L12:L28)+L29</f>
        <v>411289740</v>
      </c>
      <c r="M30" s="77">
        <f>SUM(M12:M28)</f>
        <v>121898266</v>
      </c>
      <c r="N30" s="78"/>
    </row>
    <row r="31" spans="1:19" ht="39" customHeight="1" x14ac:dyDescent="0.25">
      <c r="H31" s="82"/>
      <c r="I31" s="82"/>
      <c r="J31" s="82"/>
    </row>
    <row r="32" spans="1:19" ht="14.25" x14ac:dyDescent="0.25">
      <c r="C32" s="65" t="s">
        <v>84</v>
      </c>
      <c r="D32" s="65"/>
      <c r="E32" s="63"/>
      <c r="F32" s="65"/>
      <c r="G32" s="66"/>
    </row>
    <row r="33" spans="3:11" x14ac:dyDescent="0.25">
      <c r="C33" s="18"/>
      <c r="E33" s="8"/>
      <c r="I33" s="25"/>
      <c r="K33" s="25"/>
    </row>
    <row r="34" spans="3:11" x14ac:dyDescent="0.25">
      <c r="E34" s="8"/>
      <c r="K34" s="26"/>
    </row>
    <row r="35" spans="3:11" ht="25.5" customHeight="1" x14ac:dyDescent="0.25">
      <c r="C35" s="8"/>
      <c r="E35" s="19"/>
      <c r="K35" s="26"/>
    </row>
    <row r="36" spans="3:11" x14ac:dyDescent="0.25">
      <c r="K36" s="27"/>
    </row>
    <row r="37" spans="3:11" x14ac:dyDescent="0.25">
      <c r="E37" s="18"/>
      <c r="K37" s="26"/>
    </row>
    <row r="38" spans="3:11" x14ac:dyDescent="0.25">
      <c r="K38" s="26"/>
    </row>
  </sheetData>
  <mergeCells count="32">
    <mergeCell ref="A9:N9"/>
    <mergeCell ref="H10:N10"/>
    <mergeCell ref="D17:D18"/>
    <mergeCell ref="F17:F18"/>
    <mergeCell ref="C13:C16"/>
    <mergeCell ref="F26:F29"/>
    <mergeCell ref="D12:D16"/>
    <mergeCell ref="F12:F16"/>
    <mergeCell ref="C23:C25"/>
    <mergeCell ref="E23:E25"/>
    <mergeCell ref="F23:F25"/>
    <mergeCell ref="D20:D21"/>
    <mergeCell ref="D23:D25"/>
    <mergeCell ref="C26:C29"/>
    <mergeCell ref="D26:D29"/>
    <mergeCell ref="E26:E29"/>
    <mergeCell ref="I2:M2"/>
    <mergeCell ref="L3:N3"/>
    <mergeCell ref="H31:J31"/>
    <mergeCell ref="E20:E21"/>
    <mergeCell ref="F20:F21"/>
    <mergeCell ref="A7:M7"/>
    <mergeCell ref="A10:A11"/>
    <mergeCell ref="B10:B11"/>
    <mergeCell ref="C10:C11"/>
    <mergeCell ref="D10:D11"/>
    <mergeCell ref="E10:E11"/>
    <mergeCell ref="F10:F11"/>
    <mergeCell ref="G10:G11"/>
    <mergeCell ref="E13:E16"/>
    <mergeCell ref="A30:F30"/>
    <mergeCell ref="C20:C21"/>
  </mergeCells>
  <phoneticPr fontId="9" type="noConversion"/>
  <pageMargins left="0.2" right="0.2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6B06-F83E-4693-B7F6-1BFB595DD149}">
  <dimension ref="A1:P27"/>
  <sheetViews>
    <sheetView tabSelected="1" workbookViewId="0">
      <selection activeCell="O13" sqref="O13"/>
    </sheetView>
  </sheetViews>
  <sheetFormatPr defaultRowHeight="13.5" x14ac:dyDescent="0.25"/>
  <cols>
    <col min="1" max="1" width="5.42578125" style="6" customWidth="1"/>
    <col min="2" max="2" width="34.7109375" style="6" customWidth="1"/>
    <col min="3" max="3" width="20.5703125" style="6" customWidth="1"/>
    <col min="4" max="6" width="10" style="6" customWidth="1"/>
    <col min="7" max="7" width="17.42578125" style="8" bestFit="1" customWidth="1"/>
    <col min="8" max="9" width="15.7109375" style="8" customWidth="1"/>
    <col min="10" max="10" width="13.42578125" style="8" customWidth="1"/>
    <col min="11" max="11" width="18.28515625" style="8" customWidth="1"/>
    <col min="12" max="12" width="15.5703125" style="8" customWidth="1"/>
    <col min="13" max="13" width="18.7109375" style="8" customWidth="1"/>
    <col min="14" max="14" width="16.85546875" style="8" customWidth="1"/>
    <col min="15" max="15" width="9.140625" style="6"/>
    <col min="16" max="16" width="9.7109375" style="6" bestFit="1" customWidth="1"/>
    <col min="17" max="16384" width="9.140625" style="6"/>
  </cols>
  <sheetData>
    <row r="1" spans="1:16" x14ac:dyDescent="0.25">
      <c r="I1" s="11"/>
      <c r="J1" s="12"/>
      <c r="K1" s="12"/>
      <c r="L1" s="13"/>
      <c r="M1" s="11" t="s">
        <v>102</v>
      </c>
    </row>
    <row r="2" spans="1:16" x14ac:dyDescent="0.25">
      <c r="I2" s="11"/>
      <c r="J2" s="11"/>
      <c r="K2" s="11"/>
      <c r="L2" s="11"/>
      <c r="M2" s="22" t="s">
        <v>46</v>
      </c>
    </row>
    <row r="3" spans="1:16" x14ac:dyDescent="0.25">
      <c r="I3" s="11"/>
      <c r="J3" s="11"/>
      <c r="K3" s="11"/>
      <c r="L3" s="11"/>
      <c r="M3" s="11" t="s">
        <v>47</v>
      </c>
    </row>
    <row r="4" spans="1:16" x14ac:dyDescent="0.25">
      <c r="I4" s="11"/>
      <c r="J4" s="11"/>
      <c r="K4" s="11"/>
      <c r="L4" s="11"/>
      <c r="M4" s="11" t="s">
        <v>48</v>
      </c>
    </row>
    <row r="5" spans="1:16" s="5" customFormat="1" x14ac:dyDescent="0.25">
      <c r="G5" s="4"/>
      <c r="H5" s="4"/>
      <c r="I5" s="4"/>
      <c r="J5" s="4"/>
      <c r="K5" s="4"/>
      <c r="L5" s="4"/>
      <c r="M5" s="4"/>
      <c r="N5" s="9"/>
    </row>
    <row r="6" spans="1:16" s="37" customFormat="1" ht="14.25" x14ac:dyDescent="0.25">
      <c r="A6" s="85" t="s">
        <v>99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6" s="37" customFormat="1" ht="14.2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72" t="s">
        <v>100</v>
      </c>
      <c r="N7" s="36"/>
    </row>
    <row r="8" spans="1:16" ht="17.25" x14ac:dyDescent="0.3">
      <c r="A8" s="116">
        <v>2026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64"/>
    </row>
    <row r="9" spans="1:16" ht="14.25" x14ac:dyDescent="0.25">
      <c r="A9" s="87" t="s">
        <v>5</v>
      </c>
      <c r="B9" s="87" t="s">
        <v>0</v>
      </c>
      <c r="C9" s="87" t="s">
        <v>9</v>
      </c>
      <c r="D9" s="87" t="s">
        <v>10</v>
      </c>
      <c r="E9" s="87" t="s">
        <v>11</v>
      </c>
      <c r="F9" s="87" t="s">
        <v>12</v>
      </c>
      <c r="G9" s="90" t="s">
        <v>98</v>
      </c>
      <c r="H9" s="90" t="s">
        <v>1</v>
      </c>
      <c r="I9" s="90"/>
      <c r="J9" s="90"/>
      <c r="K9" s="90"/>
      <c r="L9" s="90"/>
      <c r="M9" s="90"/>
      <c r="N9" s="63"/>
    </row>
    <row r="10" spans="1:16" ht="42.75" x14ac:dyDescent="0.25">
      <c r="A10" s="87"/>
      <c r="B10" s="87"/>
      <c r="C10" s="87"/>
      <c r="D10" s="87"/>
      <c r="E10" s="87"/>
      <c r="F10" s="87"/>
      <c r="G10" s="90"/>
      <c r="H10" s="35" t="s">
        <v>2</v>
      </c>
      <c r="I10" s="35" t="s">
        <v>23</v>
      </c>
      <c r="J10" s="35" t="s">
        <v>24</v>
      </c>
      <c r="K10" s="35" t="s">
        <v>3</v>
      </c>
      <c r="L10" s="35" t="s">
        <v>4</v>
      </c>
      <c r="M10" s="35" t="s">
        <v>34</v>
      </c>
      <c r="N10" s="61"/>
      <c r="P10" s="15"/>
    </row>
    <row r="11" spans="1:16" ht="40.5" x14ac:dyDescent="0.25">
      <c r="A11" s="28">
        <v>1</v>
      </c>
      <c r="B11" s="28" t="s">
        <v>33</v>
      </c>
      <c r="C11" s="29" t="s">
        <v>25</v>
      </c>
      <c r="D11" s="91">
        <v>1</v>
      </c>
      <c r="E11" s="2">
        <v>1</v>
      </c>
      <c r="F11" s="91">
        <v>1</v>
      </c>
      <c r="G11" s="38">
        <f>K11</f>
        <v>3000000</v>
      </c>
      <c r="H11" s="39"/>
      <c r="I11" s="39"/>
      <c r="J11" s="39"/>
      <c r="K11" s="39">
        <v>3000000</v>
      </c>
      <c r="L11" s="38"/>
      <c r="M11" s="17" t="s">
        <v>85</v>
      </c>
      <c r="N11" s="4"/>
    </row>
    <row r="12" spans="1:16" ht="36" customHeight="1" x14ac:dyDescent="0.25">
      <c r="A12" s="28">
        <v>2</v>
      </c>
      <c r="B12" s="28" t="s">
        <v>35</v>
      </c>
      <c r="C12" s="113" t="s">
        <v>28</v>
      </c>
      <c r="D12" s="83"/>
      <c r="E12" s="91">
        <v>6</v>
      </c>
      <c r="F12" s="83"/>
      <c r="G12" s="45">
        <f>J12</f>
        <v>22000000</v>
      </c>
      <c r="H12" s="39"/>
      <c r="I12" s="39"/>
      <c r="J12" s="39">
        <v>22000000</v>
      </c>
      <c r="K12" s="39"/>
      <c r="L12" s="38"/>
      <c r="M12" s="17" t="s">
        <v>86</v>
      </c>
      <c r="N12" s="4"/>
    </row>
    <row r="13" spans="1:16" ht="30.75" customHeight="1" x14ac:dyDescent="0.25">
      <c r="A13" s="28">
        <v>3</v>
      </c>
      <c r="B13" s="28" t="s">
        <v>33</v>
      </c>
      <c r="C13" s="114"/>
      <c r="D13" s="84"/>
      <c r="E13" s="84"/>
      <c r="F13" s="84"/>
      <c r="G13" s="38">
        <f>K13</f>
        <v>4000000</v>
      </c>
      <c r="H13" s="39"/>
      <c r="I13" s="39"/>
      <c r="J13" s="39"/>
      <c r="K13" s="39">
        <v>4000000</v>
      </c>
      <c r="L13" s="38"/>
      <c r="M13" s="17" t="s">
        <v>87</v>
      </c>
      <c r="N13" s="4"/>
    </row>
    <row r="14" spans="1:16" ht="39" customHeight="1" x14ac:dyDescent="0.25">
      <c r="A14" s="28">
        <v>4</v>
      </c>
      <c r="B14" s="28" t="s">
        <v>37</v>
      </c>
      <c r="C14" s="33" t="s">
        <v>39</v>
      </c>
      <c r="D14" s="91">
        <v>4</v>
      </c>
      <c r="E14" s="10">
        <v>2</v>
      </c>
      <c r="F14" s="91">
        <v>1</v>
      </c>
      <c r="G14" s="38">
        <f>K14</f>
        <v>3400000</v>
      </c>
      <c r="H14" s="39"/>
      <c r="I14" s="39"/>
      <c r="J14" s="39"/>
      <c r="K14" s="39">
        <v>3400000</v>
      </c>
      <c r="L14" s="38"/>
      <c r="M14" s="17" t="s">
        <v>88</v>
      </c>
      <c r="N14" s="4"/>
    </row>
    <row r="15" spans="1:16" ht="51" customHeight="1" x14ac:dyDescent="0.25">
      <c r="A15" s="28">
        <v>5</v>
      </c>
      <c r="B15" s="67" t="s">
        <v>45</v>
      </c>
      <c r="C15" s="115" t="s">
        <v>19</v>
      </c>
      <c r="D15" s="83"/>
      <c r="E15" s="97" t="s">
        <v>16</v>
      </c>
      <c r="F15" s="83"/>
      <c r="G15" s="39">
        <f>H15+K15</f>
        <v>550000000</v>
      </c>
      <c r="H15" s="39">
        <v>385000000</v>
      </c>
      <c r="I15" s="39"/>
      <c r="J15" s="39"/>
      <c r="K15" s="39">
        <v>165000000</v>
      </c>
      <c r="L15" s="38"/>
      <c r="M15" s="17" t="s">
        <v>89</v>
      </c>
      <c r="N15" s="4"/>
    </row>
    <row r="16" spans="1:16" ht="47.25" customHeight="1" x14ac:dyDescent="0.25">
      <c r="A16" s="28">
        <v>6</v>
      </c>
      <c r="B16" s="67" t="s">
        <v>36</v>
      </c>
      <c r="C16" s="96"/>
      <c r="D16" s="84"/>
      <c r="E16" s="99"/>
      <c r="F16" s="84"/>
      <c r="G16" s="38">
        <f>H16+K16</f>
        <v>84000000</v>
      </c>
      <c r="H16" s="39">
        <v>46200000</v>
      </c>
      <c r="I16" s="39"/>
      <c r="J16" s="39"/>
      <c r="K16" s="39">
        <v>37800000</v>
      </c>
      <c r="L16" s="38"/>
      <c r="M16" s="17" t="s">
        <v>90</v>
      </c>
      <c r="N16" s="4"/>
    </row>
    <row r="17" spans="1:14" ht="54.75" customHeight="1" x14ac:dyDescent="0.25">
      <c r="A17" s="28">
        <v>7</v>
      </c>
      <c r="B17" s="28" t="s">
        <v>21</v>
      </c>
      <c r="C17" s="30" t="s">
        <v>14</v>
      </c>
      <c r="D17" s="10">
        <v>6</v>
      </c>
      <c r="E17" s="10">
        <v>1</v>
      </c>
      <c r="F17" s="10">
        <v>1</v>
      </c>
      <c r="G17" s="42">
        <f>H17+K17+N17+L17</f>
        <v>716868549</v>
      </c>
      <c r="H17" s="42">
        <v>434734529</v>
      </c>
      <c r="I17" s="42"/>
      <c r="J17" s="42"/>
      <c r="K17" s="42">
        <v>209678265</v>
      </c>
      <c r="L17" s="45">
        <v>72455755</v>
      </c>
      <c r="M17" s="55" t="s">
        <v>91</v>
      </c>
      <c r="N17" s="62"/>
    </row>
    <row r="18" spans="1:14" ht="54.75" customHeight="1" x14ac:dyDescent="0.25">
      <c r="A18" s="28">
        <v>8</v>
      </c>
      <c r="B18" s="28" t="s">
        <v>38</v>
      </c>
      <c r="C18" s="30" t="s">
        <v>80</v>
      </c>
      <c r="D18" s="7">
        <v>7</v>
      </c>
      <c r="E18" s="7">
        <v>6</v>
      </c>
      <c r="F18" s="7">
        <v>1</v>
      </c>
      <c r="G18" s="68">
        <f>J18</f>
        <v>18850000</v>
      </c>
      <c r="H18" s="42"/>
      <c r="I18" s="42"/>
      <c r="J18" s="42">
        <v>18850000</v>
      </c>
      <c r="K18" s="42"/>
      <c r="L18" s="42"/>
      <c r="M18" s="55" t="s">
        <v>92</v>
      </c>
      <c r="N18" s="27"/>
    </row>
    <row r="19" spans="1:14" ht="44.25" customHeight="1" x14ac:dyDescent="0.25">
      <c r="A19" s="28">
        <v>9</v>
      </c>
      <c r="B19" s="29" t="s">
        <v>40</v>
      </c>
      <c r="C19" s="115" t="s">
        <v>17</v>
      </c>
      <c r="D19" s="97" t="s">
        <v>18</v>
      </c>
      <c r="E19" s="97" t="s">
        <v>13</v>
      </c>
      <c r="F19" s="97" t="s">
        <v>13</v>
      </c>
      <c r="G19" s="39">
        <f>I19</f>
        <v>100000000</v>
      </c>
      <c r="H19" s="69"/>
      <c r="I19" s="69">
        <v>100000000</v>
      </c>
      <c r="J19" s="69"/>
      <c r="K19" s="69"/>
      <c r="L19" s="40"/>
      <c r="M19" s="17" t="s">
        <v>93</v>
      </c>
      <c r="N19" s="4"/>
    </row>
    <row r="20" spans="1:14" ht="44.25" customHeight="1" x14ac:dyDescent="0.25">
      <c r="A20" s="28">
        <v>10</v>
      </c>
      <c r="B20" s="28" t="s">
        <v>41</v>
      </c>
      <c r="C20" s="95"/>
      <c r="D20" s="98"/>
      <c r="E20" s="98"/>
      <c r="F20" s="98"/>
      <c r="G20" s="39">
        <f t="shared" ref="G20:G23" si="0">I20</f>
        <v>100000000</v>
      </c>
      <c r="H20" s="39"/>
      <c r="I20" s="39">
        <v>100000000</v>
      </c>
      <c r="J20" s="39"/>
      <c r="K20" s="69"/>
      <c r="L20" s="40"/>
      <c r="M20" s="17" t="s">
        <v>94</v>
      </c>
      <c r="N20" s="4"/>
    </row>
    <row r="21" spans="1:14" ht="44.25" customHeight="1" x14ac:dyDescent="0.25">
      <c r="A21" s="28">
        <v>11</v>
      </c>
      <c r="B21" s="28" t="s">
        <v>42</v>
      </c>
      <c r="C21" s="95"/>
      <c r="D21" s="98"/>
      <c r="E21" s="98"/>
      <c r="F21" s="98"/>
      <c r="G21" s="39">
        <f t="shared" si="0"/>
        <v>54000000</v>
      </c>
      <c r="H21" s="39"/>
      <c r="I21" s="39">
        <v>54000000</v>
      </c>
      <c r="J21" s="39"/>
      <c r="K21" s="69"/>
      <c r="L21" s="40"/>
      <c r="M21" s="17" t="s">
        <v>95</v>
      </c>
      <c r="N21" s="4"/>
    </row>
    <row r="22" spans="1:14" ht="44.25" customHeight="1" x14ac:dyDescent="0.25">
      <c r="A22" s="28">
        <v>12</v>
      </c>
      <c r="B22" s="28" t="s">
        <v>43</v>
      </c>
      <c r="C22" s="95"/>
      <c r="D22" s="98"/>
      <c r="E22" s="98"/>
      <c r="F22" s="98"/>
      <c r="G22" s="39">
        <f t="shared" si="0"/>
        <v>58000000</v>
      </c>
      <c r="H22" s="39"/>
      <c r="I22" s="39">
        <v>58000000</v>
      </c>
      <c r="J22" s="39"/>
      <c r="K22" s="69"/>
      <c r="L22" s="40"/>
      <c r="M22" s="17" t="s">
        <v>96</v>
      </c>
      <c r="N22" s="4"/>
    </row>
    <row r="23" spans="1:14" ht="44.25" customHeight="1" x14ac:dyDescent="0.25">
      <c r="A23" s="28">
        <v>13</v>
      </c>
      <c r="B23" s="28" t="s">
        <v>44</v>
      </c>
      <c r="C23" s="96"/>
      <c r="D23" s="99"/>
      <c r="E23" s="99"/>
      <c r="F23" s="99"/>
      <c r="G23" s="39">
        <f t="shared" si="0"/>
        <v>20000000</v>
      </c>
      <c r="H23" s="39"/>
      <c r="I23" s="39">
        <v>20000000</v>
      </c>
      <c r="J23" s="39"/>
      <c r="K23" s="69"/>
      <c r="L23" s="40"/>
      <c r="M23" s="17" t="s">
        <v>97</v>
      </c>
      <c r="N23" s="4"/>
    </row>
    <row r="24" spans="1:14" ht="39.75" customHeight="1" x14ac:dyDescent="0.25">
      <c r="A24" s="112" t="s">
        <v>6</v>
      </c>
      <c r="B24" s="93"/>
      <c r="C24" s="93"/>
      <c r="D24" s="93"/>
      <c r="E24" s="93"/>
      <c r="F24" s="94"/>
      <c r="G24" s="70">
        <f>G11+G12+G13+G14+G15+G16+G17+G18+G19+G20+G21+G22+G23</f>
        <v>1734118549</v>
      </c>
      <c r="H24" s="70">
        <f t="shared" ref="H24:L24" si="1">H11+H12+H13+H14+H15+H16+H17+H18+H19+H20+H21+H22+H23</f>
        <v>865934529</v>
      </c>
      <c r="I24" s="70">
        <f t="shared" si="1"/>
        <v>332000000</v>
      </c>
      <c r="J24" s="70">
        <f t="shared" si="1"/>
        <v>40850000</v>
      </c>
      <c r="K24" s="70">
        <f t="shared" si="1"/>
        <v>422878265</v>
      </c>
      <c r="L24" s="70">
        <f t="shared" si="1"/>
        <v>72455755</v>
      </c>
      <c r="M24" s="71"/>
      <c r="N24" s="79"/>
    </row>
    <row r="27" spans="1:14" ht="14.25" x14ac:dyDescent="0.25">
      <c r="C27" s="65" t="s">
        <v>84</v>
      </c>
      <c r="D27" s="65"/>
      <c r="E27" s="65"/>
      <c r="F27" s="65"/>
    </row>
  </sheetData>
  <mergeCells count="23">
    <mergeCell ref="F9:F10"/>
    <mergeCell ref="A6:N6"/>
    <mergeCell ref="A8:M8"/>
    <mergeCell ref="H9:M9"/>
    <mergeCell ref="B9:B10"/>
    <mergeCell ref="C9:C10"/>
    <mergeCell ref="D9:D10"/>
    <mergeCell ref="E9:E10"/>
    <mergeCell ref="G9:G10"/>
    <mergeCell ref="A9:A10"/>
    <mergeCell ref="A24:F24"/>
    <mergeCell ref="C12:C13"/>
    <mergeCell ref="E12:E13"/>
    <mergeCell ref="C15:C16"/>
    <mergeCell ref="E15:E16"/>
    <mergeCell ref="C19:C23"/>
    <mergeCell ref="D11:D13"/>
    <mergeCell ref="F11:F13"/>
    <mergeCell ref="D14:D16"/>
    <mergeCell ref="F14:F16"/>
    <mergeCell ref="D19:D23"/>
    <mergeCell ref="E19:E23"/>
    <mergeCell ref="F19:F23"/>
  </mergeCells>
  <pageMargins left="0" right="0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</vt:lpstr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2025-06-06T05:46:26Z</dcterms:modified>
</cp:coreProperties>
</file>