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N114" i="2" l="1"/>
  <c r="L114" i="2"/>
  <c r="N108" i="2"/>
  <c r="L108" i="2"/>
  <c r="N55" i="2"/>
  <c r="N60" i="2" s="1"/>
  <c r="H60" i="2"/>
  <c r="L59" i="2"/>
  <c r="L55" i="2"/>
  <c r="N115" i="2" l="1"/>
  <c r="H117" i="2" s="1"/>
  <c r="L115" i="2"/>
  <c r="L60" i="2"/>
  <c r="N36" i="2"/>
  <c r="N16" i="2"/>
  <c r="N37" i="2" l="1"/>
  <c r="L35" i="2" l="1"/>
  <c r="L34" i="2"/>
  <c r="J16" i="2"/>
  <c r="J37" i="2" s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18" i="2"/>
  <c r="L15" i="2"/>
  <c r="L11" i="2"/>
  <c r="L12" i="2"/>
  <c r="L13" i="2"/>
  <c r="L14" i="2"/>
  <c r="L10" i="2"/>
  <c r="L36" i="2" l="1"/>
  <c r="L16" i="2"/>
  <c r="L32" i="2"/>
  <c r="C36" i="2"/>
  <c r="H35" i="2"/>
  <c r="H34" i="2"/>
  <c r="H31" i="2"/>
  <c r="H30" i="2"/>
  <c r="H29" i="2"/>
  <c r="H28" i="2"/>
  <c r="H27" i="2"/>
  <c r="H26" i="2"/>
  <c r="H25" i="2"/>
  <c r="H24" i="2"/>
  <c r="H23" i="2"/>
  <c r="H21" i="2"/>
  <c r="H20" i="2"/>
  <c r="H15" i="2"/>
  <c r="H14" i="2"/>
  <c r="H12" i="2"/>
  <c r="H11" i="2"/>
  <c r="L37" i="2" l="1"/>
  <c r="H36" i="2"/>
  <c r="C37" i="2"/>
  <c r="H32" i="2"/>
  <c r="H16" i="2"/>
  <c r="I179" i="1"/>
  <c r="K179" i="1" s="1"/>
  <c r="I140" i="1"/>
  <c r="K140" i="1" s="1"/>
  <c r="K139" i="1"/>
  <c r="I138" i="1"/>
  <c r="K138" i="1" s="1"/>
  <c r="K137" i="1"/>
  <c r="I134" i="1"/>
  <c r="K134" i="1" s="1"/>
  <c r="I133" i="1"/>
  <c r="K133" i="1" s="1"/>
  <c r="I132" i="1"/>
  <c r="I87" i="1"/>
  <c r="K87" i="1" s="1"/>
  <c r="E86" i="1"/>
  <c r="K85" i="1"/>
  <c r="K84" i="1"/>
  <c r="I81" i="1"/>
  <c r="K81" i="1" s="1"/>
  <c r="I80" i="1"/>
  <c r="I79" i="1"/>
  <c r="K79" i="1" s="1"/>
  <c r="K82" i="1" s="1"/>
  <c r="C44" i="1"/>
  <c r="I43" i="1"/>
  <c r="K43" i="1" s="1"/>
  <c r="I42" i="1"/>
  <c r="C40" i="1"/>
  <c r="I39" i="1"/>
  <c r="K39" i="1" s="1"/>
  <c r="I38" i="1"/>
  <c r="K38" i="1" s="1"/>
  <c r="I37" i="1"/>
  <c r="K37" i="1" s="1"/>
  <c r="I36" i="1"/>
  <c r="K36" i="1" s="1"/>
  <c r="I35" i="1"/>
  <c r="K35" i="1" s="1"/>
  <c r="I34" i="1"/>
  <c r="K34" i="1" s="1"/>
  <c r="I33" i="1"/>
  <c r="K33" i="1" s="1"/>
  <c r="I32" i="1"/>
  <c r="K32" i="1" s="1"/>
  <c r="I31" i="1"/>
  <c r="K31" i="1" s="1"/>
  <c r="I30" i="1"/>
  <c r="K30" i="1" s="1"/>
  <c r="I29" i="1"/>
  <c r="K28" i="1"/>
  <c r="K27" i="1"/>
  <c r="I24" i="1"/>
  <c r="K24" i="1" s="1"/>
  <c r="I23" i="1"/>
  <c r="K23" i="1" s="1"/>
  <c r="K22" i="1"/>
  <c r="I21" i="1"/>
  <c r="K21" i="1" s="1"/>
  <c r="I20" i="1"/>
  <c r="K20" i="1" s="1"/>
  <c r="K19" i="1"/>
  <c r="H37" i="2" l="1"/>
  <c r="I44" i="1"/>
  <c r="I135" i="1"/>
  <c r="K132" i="1"/>
  <c r="I40" i="1"/>
  <c r="K40" i="1" s="1"/>
  <c r="C45" i="1"/>
  <c r="K42" i="1"/>
  <c r="K44" i="1" s="1"/>
  <c r="K86" i="1"/>
  <c r="K141" i="1"/>
  <c r="K142" i="1" s="1"/>
  <c r="K25" i="1"/>
  <c r="I25" i="1"/>
  <c r="I141" i="1"/>
  <c r="K29" i="1"/>
  <c r="I142" i="1" l="1"/>
  <c r="I45" i="1"/>
  <c r="K45" i="1"/>
</calcChain>
</file>

<file path=xl/sharedStrings.xml><?xml version="1.0" encoding="utf-8"?>
<sst xmlns="http://schemas.openxmlformats.org/spreadsheetml/2006/main" count="334" uniqueCount="114">
  <si>
    <t>Համայքի  ղեկավար՝</t>
  </si>
  <si>
    <t>ՀՀ    Սյունիքի  մարզի   Մեղրի</t>
  </si>
  <si>
    <t xml:space="preserve">                                            Բ. Զաքարյան</t>
  </si>
  <si>
    <t xml:space="preserve">       համայնքի  ավագանու</t>
  </si>
  <si>
    <t>2023թ</t>
  </si>
  <si>
    <t>ԱՇԽԱՏԱԿԻՑՆԵՐԻ    ՔԱՆԱԿ</t>
  </si>
  <si>
    <t>Պաշտոնների անվանումը</t>
  </si>
  <si>
    <t>Հաստիքային</t>
  </si>
  <si>
    <t>ընդամենը</t>
  </si>
  <si>
    <t>Միավոների</t>
  </si>
  <si>
    <t>Դրույքաչափը</t>
  </si>
  <si>
    <t>Հավե-</t>
  </si>
  <si>
    <t>Ամսական</t>
  </si>
  <si>
    <t>տարեկան</t>
  </si>
  <si>
    <t>թիվը</t>
  </si>
  <si>
    <t>լավճար</t>
  </si>
  <si>
    <t>աշխատա-</t>
  </si>
  <si>
    <t>աշխ.</t>
  </si>
  <si>
    <t>վարձ</t>
  </si>
  <si>
    <t>ֆոնդ.</t>
  </si>
  <si>
    <t>Մանկավարժական</t>
  </si>
  <si>
    <t>ԿԱԶՄ</t>
  </si>
  <si>
    <t>Տնօրեն</t>
  </si>
  <si>
    <t>Մեթոդիստ   ուս. գծ.տն.տեղ.</t>
  </si>
  <si>
    <t>Դաստիարակ</t>
  </si>
  <si>
    <t>Լր.կրթ.ծառ.մանկ.</t>
  </si>
  <si>
    <t>Երաժշտ.դաստիարակ</t>
  </si>
  <si>
    <t>Ֆիզ   դաստիարակ</t>
  </si>
  <si>
    <t>Ընդամենը</t>
  </si>
  <si>
    <t>Վարչական կազմ</t>
  </si>
  <si>
    <t>Հաշվապահ</t>
  </si>
  <si>
    <t>Գործավար</t>
  </si>
  <si>
    <t>Խոհարար</t>
  </si>
  <si>
    <t>Խոհարարի   օգնական</t>
  </si>
  <si>
    <t>Տնտեսվար</t>
  </si>
  <si>
    <t>Պահեստապետ</t>
  </si>
  <si>
    <t>Դերձակ</t>
  </si>
  <si>
    <t>Լվացքարար</t>
  </si>
  <si>
    <t>Պահակ</t>
  </si>
  <si>
    <t>Դռնապան</t>
  </si>
  <si>
    <t>Շենք.սարք. սպ. և  նոր.բան.</t>
  </si>
  <si>
    <t>Հավաքարար</t>
  </si>
  <si>
    <t>Այգեպան</t>
  </si>
  <si>
    <t>ՈԻսումնաօժանդակ կազմ</t>
  </si>
  <si>
    <t>Բուժքույր</t>
  </si>
  <si>
    <t>Դաստիարակի օգնական</t>
  </si>
  <si>
    <t>Տնօրեն                                                   Ա. Կարապետյան</t>
  </si>
  <si>
    <t xml:space="preserve">Ա. Մարգարյան                                                        </t>
  </si>
  <si>
    <t>Ղեկավար/դաստիարակ/</t>
  </si>
  <si>
    <t>դաստիարակ</t>
  </si>
  <si>
    <t>Խոհարար/պահեստապետ/</t>
  </si>
  <si>
    <t>Դաստիարակի օգ.</t>
  </si>
  <si>
    <t>Տնօրեն                                              Ա. Կարապետյան</t>
  </si>
  <si>
    <t xml:space="preserve">                                                                                                       Ա. Կարապետյան</t>
  </si>
  <si>
    <t>Ա. Մարգարյան</t>
  </si>
  <si>
    <t>Շվանիձորի  մասնաճյուղ</t>
  </si>
  <si>
    <t>Վարչական մաս</t>
  </si>
  <si>
    <t>Շենք.սարք.սպ. և նոր. Բանվոր</t>
  </si>
  <si>
    <t xml:space="preserve">                                                                                  Ա. Կարապետյան</t>
  </si>
  <si>
    <t xml:space="preserve">       Ա. Մարգարյան</t>
  </si>
  <si>
    <t>Ալվանքի մասնաճյուղ</t>
  </si>
  <si>
    <t xml:space="preserve">              Ա.  Կարապետյան</t>
  </si>
  <si>
    <t xml:space="preserve">          Ա. Մարգարյան</t>
  </si>
  <si>
    <t>հավելա-</t>
  </si>
  <si>
    <t>վճարներ</t>
  </si>
  <si>
    <t>ՀՀ  Սյունիքի մարզի  Մեղրի</t>
  </si>
  <si>
    <t>համայքի  ավագանու</t>
  </si>
  <si>
    <t xml:space="preserve"> որոշման</t>
  </si>
  <si>
    <t>ՀԱՍՏԻՔԱՅԻՆ ՑՈՒՑԱԿ,ՊԱՇՏՈՆԱՅԻՆ ԴՐՈՒՅՔԱՉԱՓԵՐ,</t>
  </si>
  <si>
    <t xml:space="preserve">                 ԱՇԽԱՏԱԿԻՑՆԵՐԻ  ՔԱՆԱԿ</t>
  </si>
  <si>
    <t xml:space="preserve"> ԿԱԶՄ</t>
  </si>
  <si>
    <t>Կարճևան  մասնաճյուղ</t>
  </si>
  <si>
    <t>1. Աշխատակիցների քանակ  -  47</t>
  </si>
  <si>
    <t>2.Հաստիքացուցակ և պաշտոնային դրույքաչափեր  -39,55</t>
  </si>
  <si>
    <t>1. Աշխատակիցների քանակ  -  5</t>
  </si>
  <si>
    <t>2.Հաստիքացուցակ և պաշտոնային դրույքաչափեր  -3,65</t>
  </si>
  <si>
    <t>1. Աշխատակիցների քանակ  -  7</t>
  </si>
  <si>
    <t>2.Հաստիքացուցակ և պաշտոնային դրույքաչափեր  -4,75</t>
  </si>
  <si>
    <t>1. Աշխատակիցների քանակ  - 1</t>
  </si>
  <si>
    <t>2.Հաստիքացուցակ և պաշտոնային դրույքաչափեր  -0,5</t>
  </si>
  <si>
    <t xml:space="preserve">                         Գործող</t>
  </si>
  <si>
    <t>Առաջարկվող</t>
  </si>
  <si>
    <t>տարբերությունը</t>
  </si>
  <si>
    <t>հաստիքների</t>
  </si>
  <si>
    <t>մավոր  թիվը</t>
  </si>
  <si>
    <t>դրույքաչափը</t>
  </si>
  <si>
    <t>ամսական</t>
  </si>
  <si>
    <t>աշխ-ի</t>
  </si>
  <si>
    <t>չափը</t>
  </si>
  <si>
    <t>օժանդակ բանվոր</t>
  </si>
  <si>
    <t>/+0,25/</t>
  </si>
  <si>
    <t>/-700/</t>
  </si>
  <si>
    <t>/-93289/</t>
  </si>
  <si>
    <t>&lt;&lt; Ագարակի  մանկապարտեզ&gt;&gt; ՀՈԱԿ</t>
  </si>
  <si>
    <t>Կարճևան մասնաճյուղ</t>
  </si>
  <si>
    <t>Ավանքի մասնաճյուղ</t>
  </si>
  <si>
    <t>Շ.Ս.Բ. Բանվոր</t>
  </si>
  <si>
    <t>Շվանիձորի մասնաճյուղ</t>
  </si>
  <si>
    <t>Ընդամենը    մեկ ամսվա կտրվածքով</t>
  </si>
  <si>
    <t>ընդամենը   մեկ տարվա  կտրվածքով</t>
  </si>
  <si>
    <t>դրամ</t>
  </si>
  <si>
    <t>Հավելված 1</t>
  </si>
  <si>
    <t>Հավելված 1.1</t>
  </si>
  <si>
    <t>հավելված 1.2</t>
  </si>
  <si>
    <t xml:space="preserve">  2022 թվականի դեկտեմբերի 27-ի</t>
  </si>
  <si>
    <t>N -Ա   որոշման</t>
  </si>
  <si>
    <t>«Ագարակի մանկապարտեզ» ՀՈԱԿ</t>
  </si>
  <si>
    <t>2022  թվականի  դեկտեմբերի 27-ի</t>
  </si>
  <si>
    <t xml:space="preserve">               N -Ա</t>
  </si>
  <si>
    <t>N -Ա որոշման</t>
  </si>
  <si>
    <t>«Ագարակի մանկապարտեզ »ՀՈԱԿ</t>
  </si>
  <si>
    <t xml:space="preserve">  2022  թվականի դեկտեմբերի 27-ի</t>
  </si>
  <si>
    <t>N -Ա  որոշման</t>
  </si>
  <si>
    <t>Հավելված 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</si>
</sst>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9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4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/>
    <xf numFmtId="0" fontId="4" fillId="0" borderId="2" xfId="0" applyFont="1" applyBorder="1"/>
    <xf numFmtId="0" fontId="4" fillId="0" borderId="3" xfId="0" applyFont="1" applyBorder="1"/>
    <xf numFmtId="0" fontId="4" fillId="0" borderId="2" xfId="0" applyFont="1" applyBorder="1" applyAlignment="1"/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/>
    <xf numFmtId="0" fontId="4" fillId="0" borderId="7" xfId="0" applyFont="1" applyBorder="1"/>
    <xf numFmtId="0" fontId="4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6" xfId="0" applyFont="1" applyBorder="1" applyAlignment="1"/>
    <xf numFmtId="0" fontId="4" fillId="0" borderId="0" xfId="0" applyFont="1" applyBorder="1" applyAlignment="1">
      <alignment horizontal="left"/>
    </xf>
    <xf numFmtId="0" fontId="4" fillId="0" borderId="6" xfId="0" applyFont="1" applyBorder="1" applyAlignment="1">
      <alignment vertical="top"/>
    </xf>
    <xf numFmtId="0" fontId="0" fillId="0" borderId="3" xfId="0" applyBorder="1" applyAlignment="1"/>
    <xf numFmtId="0" fontId="2" fillId="0" borderId="9" xfId="0" applyFont="1" applyBorder="1" applyAlignment="1"/>
    <xf numFmtId="0" fontId="2" fillId="0" borderId="10" xfId="0" applyFont="1" applyBorder="1" applyAlignment="1"/>
    <xf numFmtId="0" fontId="0" fillId="0" borderId="10" xfId="0" applyBorder="1" applyAlignment="1"/>
    <xf numFmtId="0" fontId="0" fillId="0" borderId="11" xfId="0" applyBorder="1" applyAlignment="1"/>
    <xf numFmtId="1" fontId="2" fillId="0" borderId="16" xfId="0" applyNumberFormat="1" applyFont="1" applyBorder="1" applyAlignment="1">
      <alignment horizontal="center"/>
    </xf>
    <xf numFmtId="1" fontId="2" fillId="0" borderId="23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0" fontId="2" fillId="0" borderId="29" xfId="0" applyFont="1" applyBorder="1" applyAlignment="1"/>
    <xf numFmtId="0" fontId="2" fillId="0" borderId="24" xfId="0" applyFont="1" applyBorder="1" applyAlignment="1"/>
    <xf numFmtId="1" fontId="2" fillId="0" borderId="31" xfId="0" applyNumberFormat="1" applyFont="1" applyBorder="1" applyAlignment="1">
      <alignment horizontal="center"/>
    </xf>
    <xf numFmtId="1" fontId="2" fillId="0" borderId="34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0" xfId="0" applyBorder="1"/>
    <xf numFmtId="1" fontId="2" fillId="0" borderId="44" xfId="0" applyNumberFormat="1" applyFont="1" applyBorder="1" applyAlignment="1">
      <alignment horizontal="center"/>
    </xf>
    <xf numFmtId="0" fontId="3" fillId="0" borderId="32" xfId="0" applyFont="1" applyBorder="1"/>
    <xf numFmtId="0" fontId="0" fillId="0" borderId="33" xfId="0" applyBorder="1"/>
    <xf numFmtId="0" fontId="0" fillId="0" borderId="32" xfId="0" applyBorder="1"/>
    <xf numFmtId="1" fontId="2" fillId="0" borderId="34" xfId="0" applyNumberFormat="1" applyFont="1" applyBorder="1" applyAlignment="1">
      <alignment horizontal="center" vertical="top"/>
    </xf>
    <xf numFmtId="0" fontId="0" fillId="0" borderId="0" xfId="0" applyAlignment="1">
      <alignment horizontal="left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0" fillId="0" borderId="0" xfId="0" applyFont="1" applyAlignment="1"/>
    <xf numFmtId="0" fontId="0" fillId="0" borderId="0" xfId="0" applyBorder="1" applyAlignment="1"/>
    <xf numFmtId="0" fontId="2" fillId="0" borderId="0" xfId="0" applyFont="1" applyBorder="1" applyAlignment="1"/>
    <xf numFmtId="0" fontId="2" fillId="0" borderId="0" xfId="0" applyFont="1" applyBorder="1"/>
    <xf numFmtId="1" fontId="2" fillId="0" borderId="8" xfId="0" applyNumberFormat="1" applyFont="1" applyBorder="1" applyAlignment="1">
      <alignment horizontal="center"/>
    </xf>
    <xf numFmtId="0" fontId="2" fillId="0" borderId="32" xfId="0" applyFont="1" applyBorder="1" applyAlignment="1"/>
    <xf numFmtId="0" fontId="2" fillId="0" borderId="33" xfId="0" applyFont="1" applyBorder="1" applyAlignment="1"/>
    <xf numFmtId="1" fontId="2" fillId="0" borderId="40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2" fillId="0" borderId="47" xfId="0" applyFont="1" applyBorder="1" applyAlignment="1"/>
    <xf numFmtId="0" fontId="2" fillId="0" borderId="0" xfId="0" applyFont="1" applyFill="1" applyBorder="1"/>
    <xf numFmtId="1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/>
    <xf numFmtId="0" fontId="4" fillId="0" borderId="32" xfId="0" applyFont="1" applyBorder="1" applyAlignment="1"/>
    <xf numFmtId="0" fontId="4" fillId="0" borderId="47" xfId="0" applyFont="1" applyBorder="1" applyAlignment="1"/>
    <xf numFmtId="1" fontId="2" fillId="0" borderId="48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right"/>
    </xf>
    <xf numFmtId="164" fontId="2" fillId="0" borderId="47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0" fontId="0" fillId="0" borderId="0" xfId="0" applyFont="1" applyBorder="1"/>
    <xf numFmtId="1" fontId="0" fillId="0" borderId="0" xfId="0" applyNumberFormat="1" applyBorder="1" applyAlignment="1"/>
    <xf numFmtId="0" fontId="3" fillId="0" borderId="0" xfId="0" applyFont="1" applyAlignment="1">
      <alignment horizontal="left"/>
    </xf>
    <xf numFmtId="1" fontId="0" fillId="0" borderId="0" xfId="0" applyNumberFormat="1"/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12" fillId="0" borderId="0" xfId="0" applyNumberFormat="1" applyFont="1" applyBorder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4" fillId="0" borderId="23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1" fontId="2" fillId="0" borderId="50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0" fontId="11" fillId="0" borderId="0" xfId="0" applyFont="1" applyBorder="1"/>
    <xf numFmtId="0" fontId="0" fillId="0" borderId="0" xfId="0" applyBorder="1" applyAlignment="1">
      <alignment horizontal="left"/>
    </xf>
    <xf numFmtId="0" fontId="0" fillId="0" borderId="7" xfId="0" applyBorder="1"/>
    <xf numFmtId="0" fontId="4" fillId="0" borderId="0" xfId="0" applyFont="1" applyBorder="1"/>
    <xf numFmtId="0" fontId="11" fillId="0" borderId="33" xfId="0" applyFont="1" applyBorder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4" xfId="0" applyBorder="1" applyAlignment="1"/>
    <xf numFmtId="1" fontId="2" fillId="0" borderId="49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2" fillId="0" borderId="7" xfId="0" applyNumberFormat="1" applyFont="1" applyBorder="1" applyAlignment="1"/>
    <xf numFmtId="1" fontId="0" fillId="0" borderId="33" xfId="0" applyNumberForma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1" fontId="0" fillId="0" borderId="39" xfId="0" applyNumberFormat="1" applyBorder="1" applyAlignment="1"/>
    <xf numFmtId="1" fontId="2" fillId="0" borderId="13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0" fillId="0" borderId="22" xfId="0" applyBorder="1"/>
    <xf numFmtId="0" fontId="0" fillId="0" borderId="30" xfId="0" applyBorder="1"/>
    <xf numFmtId="0" fontId="0" fillId="0" borderId="19" xfId="0" applyBorder="1"/>
    <xf numFmtId="0" fontId="2" fillId="0" borderId="32" xfId="0" applyFont="1" applyBorder="1"/>
    <xf numFmtId="0" fontId="2" fillId="0" borderId="33" xfId="0" applyFont="1" applyBorder="1"/>
    <xf numFmtId="0" fontId="2" fillId="0" borderId="10" xfId="0" applyFont="1" applyBorder="1"/>
    <xf numFmtId="0" fontId="0" fillId="0" borderId="4" xfId="0" applyBorder="1" applyAlignment="1"/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2" fillId="0" borderId="32" xfId="0" applyFont="1" applyBorder="1" applyAlignment="1"/>
    <xf numFmtId="0" fontId="18" fillId="0" borderId="0" xfId="0" applyFont="1"/>
    <xf numFmtId="0" fontId="2" fillId="0" borderId="19" xfId="0" applyFont="1" applyBorder="1"/>
    <xf numFmtId="0" fontId="10" fillId="0" borderId="32" xfId="0" applyFont="1" applyBorder="1"/>
    <xf numFmtId="0" fontId="10" fillId="0" borderId="33" xfId="0" applyFont="1" applyBorder="1"/>
    <xf numFmtId="0" fontId="10" fillId="0" borderId="22" xfId="0" applyFont="1" applyBorder="1"/>
    <xf numFmtId="0" fontId="10" fillId="0" borderId="24" xfId="0" applyFont="1" applyBorder="1"/>
    <xf numFmtId="0" fontId="2" fillId="0" borderId="27" xfId="0" applyFont="1" applyBorder="1"/>
    <xf numFmtId="0" fontId="2" fillId="0" borderId="26" xfId="0" applyFont="1" applyBorder="1"/>
    <xf numFmtId="0" fontId="2" fillId="0" borderId="14" xfId="0" applyFont="1" applyBorder="1"/>
    <xf numFmtId="0" fontId="2" fillId="0" borderId="15" xfId="0" applyFont="1" applyBorder="1"/>
    <xf numFmtId="1" fontId="2" fillId="0" borderId="15" xfId="0" applyNumberFormat="1" applyFont="1" applyBorder="1"/>
    <xf numFmtId="0" fontId="2" fillId="0" borderId="19" xfId="0" applyFont="1" applyBorder="1" applyAlignment="1">
      <alignment horizontal="right"/>
    </xf>
    <xf numFmtId="0" fontId="2" fillId="0" borderId="20" xfId="0" applyFont="1" applyBorder="1"/>
    <xf numFmtId="1" fontId="2" fillId="0" borderId="14" xfId="0" applyNumberFormat="1" applyFont="1" applyBorder="1" applyAlignment="1"/>
    <xf numFmtId="0" fontId="2" fillId="0" borderId="22" xfId="0" applyFont="1" applyBorder="1"/>
    <xf numFmtId="1" fontId="2" fillId="0" borderId="22" xfId="0" applyNumberFormat="1" applyFont="1" applyBorder="1"/>
    <xf numFmtId="1" fontId="2" fillId="0" borderId="19" xfId="0" applyNumberFormat="1" applyFont="1" applyBorder="1" applyAlignment="1"/>
    <xf numFmtId="0" fontId="0" fillId="0" borderId="24" xfId="0" applyBorder="1"/>
    <xf numFmtId="0" fontId="2" fillId="0" borderId="4" xfId="0" applyFont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10" fillId="0" borderId="2" xfId="0" applyFont="1" applyBorder="1"/>
    <xf numFmtId="0" fontId="10" fillId="0" borderId="4" xfId="0" applyFont="1" applyBorder="1"/>
    <xf numFmtId="0" fontId="4" fillId="0" borderId="46" xfId="0" applyFont="1" applyBorder="1" applyAlignment="1"/>
    <xf numFmtId="0" fontId="4" fillId="0" borderId="53" xfId="0" applyFont="1" applyBorder="1" applyAlignment="1">
      <alignment horizontal="left"/>
    </xf>
    <xf numFmtId="0" fontId="2" fillId="0" borderId="46" xfId="0" applyFont="1" applyBorder="1"/>
    <xf numFmtId="0" fontId="2" fillId="0" borderId="18" xfId="0" applyFont="1" applyBorder="1"/>
    <xf numFmtId="0" fontId="4" fillId="0" borderId="27" xfId="0" applyFont="1" applyBorder="1" applyAlignment="1"/>
    <xf numFmtId="0" fontId="2" fillId="0" borderId="28" xfId="0" applyFont="1" applyBorder="1"/>
    <xf numFmtId="0" fontId="4" fillId="0" borderId="15" xfId="0" applyFont="1" applyBorder="1" applyAlignment="1">
      <alignment vertical="top"/>
    </xf>
    <xf numFmtId="0" fontId="4" fillId="0" borderId="1" xfId="0" applyFont="1" applyBorder="1" applyAlignment="1">
      <alignment horizontal="left"/>
    </xf>
    <xf numFmtId="0" fontId="2" fillId="0" borderId="13" xfId="0" applyFont="1" applyBorder="1"/>
    <xf numFmtId="1" fontId="2" fillId="0" borderId="0" xfId="0" applyNumberFormat="1" applyFont="1" applyBorder="1"/>
    <xf numFmtId="0" fontId="2" fillId="0" borderId="0" xfId="0" applyFont="1" applyBorder="1" applyAlignment="1">
      <alignment horizontal="right"/>
    </xf>
    <xf numFmtId="0" fontId="2" fillId="0" borderId="22" xfId="0" applyFont="1" applyBorder="1" applyAlignment="1">
      <alignment horizontal="center"/>
    </xf>
    <xf numFmtId="0" fontId="2" fillId="0" borderId="30" xfId="0" applyFont="1" applyBorder="1"/>
    <xf numFmtId="0" fontId="2" fillId="0" borderId="24" xfId="0" applyFont="1" applyBorder="1"/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1" fontId="0" fillId="0" borderId="19" xfId="0" applyNumberFormat="1" applyBorder="1"/>
    <xf numFmtId="0" fontId="19" fillId="0" borderId="0" xfId="0" applyFont="1"/>
    <xf numFmtId="0" fontId="21" fillId="0" borderId="0" xfId="0" applyFont="1" applyFill="1" applyBorder="1" applyAlignment="1"/>
    <xf numFmtId="0" fontId="22" fillId="0" borderId="0" xfId="0" applyFont="1"/>
    <xf numFmtId="0" fontId="2" fillId="0" borderId="4" xfId="0" applyFont="1" applyBorder="1" applyAlignment="1"/>
    <xf numFmtId="0" fontId="1" fillId="0" borderId="19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20" fillId="0" borderId="0" xfId="0" applyFont="1"/>
    <xf numFmtId="1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0" fontId="0" fillId="0" borderId="0" xfId="0" applyFont="1" applyBorder="1" applyAlignment="1"/>
    <xf numFmtId="164" fontId="0" fillId="0" borderId="0" xfId="0" applyNumberForma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4" xfId="0" applyBorder="1" applyAlignment="1"/>
    <xf numFmtId="0" fontId="4" fillId="0" borderId="12" xfId="0" applyFont="1" applyBorder="1" applyAlignment="1"/>
    <xf numFmtId="0" fontId="4" fillId="0" borderId="13" xfId="0" applyFont="1" applyBorder="1" applyAlignment="1"/>
    <xf numFmtId="164" fontId="2" fillId="0" borderId="14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1" fontId="2" fillId="0" borderId="14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0" fillId="0" borderId="2" xfId="0" applyFont="1" applyBorder="1" applyAlignment="1"/>
    <xf numFmtId="0" fontId="10" fillId="0" borderId="4" xfId="0" applyFont="1" applyBorder="1" applyAlignment="1"/>
    <xf numFmtId="0" fontId="10" fillId="0" borderId="0" xfId="0" applyFont="1" applyAlignment="1">
      <alignment horizontal="center"/>
    </xf>
    <xf numFmtId="0" fontId="14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/>
    <xf numFmtId="0" fontId="1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/>
    <xf numFmtId="0" fontId="2" fillId="0" borderId="0" xfId="0" applyFont="1" applyBorder="1" applyAlignment="1"/>
    <xf numFmtId="1" fontId="0" fillId="0" borderId="0" xfId="0" applyNumberFormat="1" applyBorder="1" applyAlignment="1"/>
    <xf numFmtId="1" fontId="0" fillId="0" borderId="0" xfId="0" applyNumberForma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/>
    <xf numFmtId="2" fontId="2" fillId="0" borderId="48" xfId="0" applyNumberFormat="1" applyFont="1" applyBorder="1" applyAlignment="1">
      <alignment horizontal="center"/>
    </xf>
    <xf numFmtId="2" fontId="2" fillId="0" borderId="47" xfId="0" applyNumberFormat="1" applyFont="1" applyBorder="1" applyAlignment="1">
      <alignment horizontal="center"/>
    </xf>
    <xf numFmtId="1" fontId="2" fillId="0" borderId="48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/>
    </xf>
    <xf numFmtId="164" fontId="2" fillId="0" borderId="48" xfId="0" applyNumberFormat="1" applyFont="1" applyBorder="1" applyAlignment="1">
      <alignment horizontal="center"/>
    </xf>
    <xf numFmtId="164" fontId="0" fillId="0" borderId="47" xfId="0" applyNumberForma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2" fillId="0" borderId="8" xfId="0" applyFont="1" applyBorder="1" applyAlignment="1"/>
    <xf numFmtId="0" fontId="2" fillId="0" borderId="26" xfId="0" applyFont="1" applyBorder="1" applyAlignment="1"/>
    <xf numFmtId="1" fontId="2" fillId="0" borderId="27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2" fontId="0" fillId="0" borderId="47" xfId="0" applyNumberFormat="1" applyBorder="1" applyAlignment="1">
      <alignment horizontal="center"/>
    </xf>
    <xf numFmtId="1" fontId="2" fillId="0" borderId="32" xfId="0" applyNumberFormat="1" applyFont="1" applyBorder="1" applyAlignment="1">
      <alignment horizontal="center"/>
    </xf>
    <xf numFmtId="1" fontId="2" fillId="0" borderId="40" xfId="0" applyNumberFormat="1" applyFont="1" applyBorder="1" applyAlignment="1">
      <alignment horizontal="center"/>
    </xf>
    <xf numFmtId="2" fontId="2" fillId="0" borderId="26" xfId="0" applyNumberFormat="1" applyFont="1" applyBorder="1" applyAlignment="1">
      <alignment horizontal="center"/>
    </xf>
    <xf numFmtId="0" fontId="3" fillId="0" borderId="32" xfId="0" applyFont="1" applyBorder="1" applyAlignment="1"/>
    <xf numFmtId="0" fontId="3" fillId="0" borderId="33" xfId="0" applyFont="1" applyBorder="1" applyAlignment="1"/>
    <xf numFmtId="0" fontId="2" fillId="0" borderId="17" xfId="0" applyFont="1" applyBorder="1" applyAlignment="1"/>
    <xf numFmtId="0" fontId="2" fillId="0" borderId="18" xfId="0" applyFont="1" applyBorder="1" applyAlignment="1"/>
    <xf numFmtId="2" fontId="2" fillId="0" borderId="20" xfId="0" applyNumberFormat="1" applyFont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2" fillId="0" borderId="38" xfId="0" applyFont="1" applyBorder="1" applyAlignment="1"/>
    <xf numFmtId="0" fontId="2" fillId="0" borderId="49" xfId="0" applyFont="1" applyBorder="1" applyAlignment="1"/>
    <xf numFmtId="2" fontId="2" fillId="0" borderId="49" xfId="0" applyNumberFormat="1" applyFont="1" applyBorder="1" applyAlignment="1">
      <alignment horizontal="center"/>
    </xf>
    <xf numFmtId="1" fontId="2" fillId="0" borderId="49" xfId="0" applyNumberFormat="1" applyFont="1" applyBorder="1" applyAlignment="1">
      <alignment horizontal="center"/>
    </xf>
    <xf numFmtId="0" fontId="0" fillId="0" borderId="0" xfId="0" applyBorder="1" applyAlignment="1"/>
    <xf numFmtId="164" fontId="0" fillId="0" borderId="0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/>
    <xf numFmtId="0" fontId="0" fillId="0" borderId="0" xfId="0" applyFont="1" applyBorder="1" applyAlignment="1"/>
    <xf numFmtId="164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2" fontId="2" fillId="0" borderId="32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0" fontId="10" fillId="0" borderId="32" xfId="0" applyFont="1" applyBorder="1" applyAlignment="1"/>
    <xf numFmtId="0" fontId="10" fillId="0" borderId="33" xfId="0" applyFont="1" applyBorder="1" applyAlignment="1"/>
    <xf numFmtId="2" fontId="2" fillId="0" borderId="10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1" fontId="2" fillId="0" borderId="46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32" xfId="0" applyBorder="1" applyAlignment="1"/>
    <xf numFmtId="0" fontId="0" fillId="0" borderId="40" xfId="0" applyBorder="1" applyAlignment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52" xfId="0" applyFont="1" applyBorder="1" applyAlignment="1"/>
    <xf numFmtId="0" fontId="2" fillId="0" borderId="45" xfId="0" applyFont="1" applyBorder="1" applyAlignment="1"/>
    <xf numFmtId="164" fontId="2" fillId="0" borderId="32" xfId="0" applyNumberFormat="1" applyFont="1" applyBorder="1" applyAlignment="1">
      <alignment horizontal="center"/>
    </xf>
    <xf numFmtId="1" fontId="2" fillId="0" borderId="32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" fontId="2" fillId="0" borderId="32" xfId="0" applyNumberFormat="1" applyFont="1" applyBorder="1" applyAlignment="1">
      <alignment horizontal="center" vertical="center"/>
    </xf>
    <xf numFmtId="2" fontId="2" fillId="0" borderId="40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center"/>
    </xf>
    <xf numFmtId="0" fontId="2" fillId="0" borderId="42" xfId="0" applyFont="1" applyBorder="1" applyAlignment="1"/>
    <xf numFmtId="0" fontId="2" fillId="0" borderId="20" xfId="0" applyFont="1" applyBorder="1" applyAlignment="1"/>
    <xf numFmtId="164" fontId="2" fillId="0" borderId="20" xfId="0" applyNumberFormat="1" applyFont="1" applyBorder="1" applyAlignment="1">
      <alignment horizontal="center"/>
    </xf>
    <xf numFmtId="0" fontId="2" fillId="0" borderId="51" xfId="0" applyFont="1" applyBorder="1" applyAlignment="1"/>
    <xf numFmtId="0" fontId="2" fillId="0" borderId="43" xfId="0" applyFont="1" applyBorder="1" applyAlignment="1"/>
    <xf numFmtId="164" fontId="2" fillId="0" borderId="4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0" fontId="2" fillId="0" borderId="21" xfId="0" applyFont="1" applyBorder="1" applyAlignment="1"/>
    <xf numFmtId="0" fontId="2" fillId="0" borderId="19" xfId="0" applyFont="1" applyBorder="1" applyAlignment="1"/>
    <xf numFmtId="1" fontId="2" fillId="0" borderId="22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center"/>
    </xf>
    <xf numFmtId="0" fontId="2" fillId="0" borderId="41" xfId="0" applyFont="1" applyBorder="1" applyAlignment="1"/>
    <xf numFmtId="0" fontId="2" fillId="0" borderId="14" xfId="0" applyFont="1" applyBorder="1" applyAlignment="1"/>
    <xf numFmtId="0" fontId="2" fillId="0" borderId="39" xfId="0" applyFont="1" applyBorder="1" applyAlignment="1"/>
    <xf numFmtId="1" fontId="0" fillId="0" borderId="32" xfId="0" applyNumberForma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38" xfId="0" applyNumberFormat="1" applyBorder="1" applyAlignment="1"/>
    <xf numFmtId="1" fontId="0" fillId="0" borderId="39" xfId="0" applyNumberFormat="1" applyBorder="1" applyAlignment="1"/>
    <xf numFmtId="1" fontId="0" fillId="0" borderId="33" xfId="0" applyNumberFormat="1" applyBorder="1" applyAlignment="1">
      <alignment horizontal="center"/>
    </xf>
    <xf numFmtId="1" fontId="2" fillId="0" borderId="13" xfId="0" applyNumberFormat="1" applyFont="1" applyBorder="1" applyAlignment="1">
      <alignment horizontal="center"/>
    </xf>
    <xf numFmtId="0" fontId="2" fillId="0" borderId="16" xfId="0" applyFont="1" applyBorder="1" applyAlignment="1"/>
    <xf numFmtId="0" fontId="2" fillId="0" borderId="35" xfId="0" applyFont="1" applyBorder="1" applyAlignment="1"/>
    <xf numFmtId="1" fontId="2" fillId="0" borderId="36" xfId="0" applyNumberFormat="1" applyFont="1" applyBorder="1" applyAlignment="1">
      <alignment horizontal="center"/>
    </xf>
    <xf numFmtId="1" fontId="2" fillId="0" borderId="37" xfId="0" applyNumberFormat="1" applyFont="1" applyBorder="1" applyAlignment="1">
      <alignment horizontal="center"/>
    </xf>
    <xf numFmtId="2" fontId="2" fillId="0" borderId="22" xfId="0" applyNumberFormat="1" applyFont="1" applyBorder="1" applyAlignment="1">
      <alignment horizontal="center"/>
    </xf>
    <xf numFmtId="2" fontId="2" fillId="0" borderId="24" xfId="0" applyNumberFormat="1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" fontId="2" fillId="0" borderId="30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7" xfId="0" applyFont="1" applyBorder="1" applyAlignment="1"/>
    <xf numFmtId="2" fontId="2" fillId="0" borderId="6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" fontId="2" fillId="0" borderId="6" xfId="0" applyNumberFormat="1" applyFont="1" applyBorder="1" applyAlignment="1"/>
    <xf numFmtId="1" fontId="2" fillId="0" borderId="7" xfId="0" applyNumberFormat="1" applyFont="1" applyBorder="1" applyAlignment="1"/>
    <xf numFmtId="0" fontId="2" fillId="0" borderId="28" xfId="0" applyFont="1" applyBorder="1" applyAlignment="1"/>
    <xf numFmtId="0" fontId="2" fillId="0" borderId="32" xfId="0" applyFont="1" applyBorder="1" applyAlignment="1"/>
    <xf numFmtId="0" fontId="2" fillId="0" borderId="47" xfId="0" applyFont="1" applyBorder="1" applyAlignment="1"/>
    <xf numFmtId="0" fontId="3" fillId="0" borderId="4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0" fillId="0" borderId="33" xfId="0" applyBorder="1" applyAlignment="1"/>
    <xf numFmtId="0" fontId="7" fillId="0" borderId="0" xfId="0" applyFont="1" applyAlignment="1"/>
    <xf numFmtId="0" fontId="2" fillId="0" borderId="27" xfId="0" applyFont="1" applyBorder="1" applyAlignment="1"/>
    <xf numFmtId="2" fontId="2" fillId="0" borderId="0" xfId="0" applyNumberFormat="1" applyFont="1" applyBorder="1" applyAlignment="1">
      <alignment horizontal="center"/>
    </xf>
    <xf numFmtId="164" fontId="2" fillId="0" borderId="24" xfId="0" applyNumberFormat="1" applyFont="1" applyBorder="1" applyAlignment="1">
      <alignment horizontal="center"/>
    </xf>
    <xf numFmtId="0" fontId="17" fillId="0" borderId="22" xfId="0" applyFont="1" applyBorder="1" applyAlignment="1"/>
    <xf numFmtId="0" fontId="17" fillId="0" borderId="30" xfId="0" applyFont="1" applyBorder="1" applyAlignment="1"/>
    <xf numFmtId="0" fontId="17" fillId="0" borderId="53" xfId="0" applyFont="1" applyBorder="1" applyAlignment="1"/>
    <xf numFmtId="0" fontId="4" fillId="0" borderId="27" xfId="0" applyFont="1" applyBorder="1" applyAlignment="1">
      <alignment horizontal="center" vertical="center"/>
    </xf>
    <xf numFmtId="0" fontId="2" fillId="0" borderId="4" xfId="0" applyFont="1" applyBorder="1" applyAlignment="1"/>
    <xf numFmtId="0" fontId="20" fillId="0" borderId="0" xfId="0" applyFont="1" applyAlignment="1"/>
    <xf numFmtId="0" fontId="6" fillId="0" borderId="22" xfId="0" applyFont="1" applyBorder="1" applyAlignment="1"/>
    <xf numFmtId="0" fontId="6" fillId="0" borderId="30" xfId="0" applyFont="1" applyBorder="1" applyAlignment="1"/>
    <xf numFmtId="0" fontId="6" fillId="0" borderId="53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/>
    <xf numFmtId="0" fontId="0" fillId="0" borderId="24" xfId="0" applyBorder="1" applyAlignment="1"/>
    <xf numFmtId="0" fontId="0" fillId="0" borderId="24" xfId="0" applyBorder="1" applyAlignment="1">
      <alignment horizontal="center"/>
    </xf>
    <xf numFmtId="0" fontId="1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opLeftCell="A91" workbookViewId="0">
      <selection activeCell="T169" sqref="T169"/>
    </sheetView>
  </sheetViews>
  <sheetFormatPr defaultRowHeight="15" x14ac:dyDescent="0.25"/>
  <cols>
    <col min="1" max="1" width="25.140625" customWidth="1"/>
    <col min="2" max="2" width="2.7109375" customWidth="1"/>
    <col min="3" max="3" width="5.85546875" customWidth="1"/>
    <col min="4" max="4" width="5.28515625" customWidth="1"/>
    <col min="6" max="6" width="4.42578125" customWidth="1"/>
    <col min="7" max="7" width="6.42578125" customWidth="1"/>
    <col min="8" max="8" width="2.28515625" customWidth="1"/>
    <col min="9" max="9" width="5.42578125" customWidth="1"/>
    <col min="10" max="10" width="7.28515625" customWidth="1"/>
    <col min="11" max="11" width="11.85546875" customWidth="1"/>
  </cols>
  <sheetData>
    <row r="1" spans="1:11" x14ac:dyDescent="0.25">
      <c r="H1" s="250" t="s">
        <v>101</v>
      </c>
      <c r="I1" s="250"/>
      <c r="J1" s="250"/>
      <c r="K1" s="250"/>
    </row>
    <row r="2" spans="1:11" x14ac:dyDescent="0.25">
      <c r="F2" s="3"/>
      <c r="G2" s="318" t="s">
        <v>1</v>
      </c>
      <c r="H2" s="318"/>
      <c r="I2" s="318"/>
      <c r="J2" s="318"/>
      <c r="K2" s="318"/>
    </row>
    <row r="3" spans="1:11" x14ac:dyDescent="0.25">
      <c r="A3" s="45"/>
      <c r="B3" s="241"/>
      <c r="C3" s="241"/>
      <c r="D3" s="241"/>
      <c r="E3" s="241"/>
      <c r="F3" s="318" t="s">
        <v>3</v>
      </c>
      <c r="G3" s="319"/>
      <c r="H3" s="319"/>
      <c r="I3" s="319"/>
      <c r="J3" s="319"/>
      <c r="K3" s="319"/>
    </row>
    <row r="4" spans="1:11" ht="15.75" x14ac:dyDescent="0.25">
      <c r="A4" s="1" t="s">
        <v>0</v>
      </c>
      <c r="B4" s="2"/>
      <c r="C4" s="2"/>
      <c r="F4" s="3"/>
      <c r="G4" s="318" t="s">
        <v>104</v>
      </c>
      <c r="H4" s="318"/>
      <c r="I4" s="318"/>
      <c r="J4" s="318"/>
      <c r="K4" s="318"/>
    </row>
    <row r="5" spans="1:11" x14ac:dyDescent="0.25">
      <c r="A5" s="3"/>
      <c r="B5" s="3"/>
      <c r="C5" s="3"/>
      <c r="D5" s="4"/>
      <c r="E5" s="4"/>
      <c r="F5" s="3"/>
      <c r="G5" s="3"/>
      <c r="H5" s="318" t="s">
        <v>105</v>
      </c>
      <c r="I5" s="318"/>
      <c r="J5" s="318"/>
      <c r="K5" s="318"/>
    </row>
    <row r="6" spans="1:11" ht="13.5" customHeight="1" x14ac:dyDescent="0.25">
      <c r="A6" s="5" t="s">
        <v>2</v>
      </c>
      <c r="B6" s="3"/>
      <c r="C6" s="3"/>
      <c r="D6" s="4"/>
      <c r="E6" s="4"/>
      <c r="F6" s="3"/>
      <c r="G6" s="3"/>
      <c r="H6" s="3"/>
      <c r="I6" s="3"/>
      <c r="J6" s="3"/>
      <c r="K6" s="3"/>
    </row>
    <row r="7" spans="1:11" x14ac:dyDescent="0.25">
      <c r="A7" s="6"/>
      <c r="B7" s="4"/>
      <c r="C7" s="3" t="s">
        <v>4</v>
      </c>
      <c r="D7" s="4"/>
      <c r="E7" s="4"/>
      <c r="F7" s="4"/>
      <c r="G7" s="3"/>
      <c r="H7" s="3"/>
      <c r="I7" s="318"/>
      <c r="J7" s="318"/>
      <c r="K7" s="318"/>
    </row>
    <row r="8" spans="1:11" ht="9.75" customHeight="1" x14ac:dyDescent="0.25">
      <c r="A8" s="86"/>
      <c r="B8" s="4"/>
      <c r="C8" s="3"/>
      <c r="D8" s="4"/>
      <c r="E8" s="4"/>
      <c r="F8" s="4"/>
      <c r="G8" s="3"/>
      <c r="H8" s="3"/>
      <c r="I8" s="74"/>
      <c r="J8" s="74"/>
      <c r="K8" s="74"/>
    </row>
    <row r="9" spans="1:11" ht="21" x14ac:dyDescent="0.35">
      <c r="A9" s="188" t="s">
        <v>106</v>
      </c>
      <c r="B9" s="188"/>
      <c r="C9" s="188"/>
      <c r="D9" s="188"/>
      <c r="E9" s="188"/>
      <c r="F9" s="188"/>
      <c r="G9" s="188"/>
      <c r="H9" s="188"/>
      <c r="I9" s="188"/>
      <c r="J9" s="188"/>
      <c r="K9" s="321"/>
    </row>
    <row r="10" spans="1:11" ht="18.75" x14ac:dyDescent="0.3">
      <c r="A10" s="186" t="s">
        <v>68</v>
      </c>
      <c r="B10" s="187"/>
      <c r="C10" s="187"/>
      <c r="D10" s="187"/>
      <c r="E10" s="187"/>
      <c r="F10" s="187"/>
      <c r="G10" s="187"/>
      <c r="H10" s="187"/>
      <c r="I10" s="187"/>
      <c r="J10" s="187"/>
      <c r="K10" s="187"/>
    </row>
    <row r="11" spans="1:11" ht="21" x14ac:dyDescent="0.35">
      <c r="A11" s="266" t="s">
        <v>69</v>
      </c>
      <c r="B11" s="266"/>
      <c r="C11" s="266"/>
      <c r="D11" s="266"/>
      <c r="E11" s="266"/>
      <c r="F11" s="266"/>
      <c r="G11" s="266"/>
      <c r="H11" s="266"/>
      <c r="I11" s="266"/>
      <c r="J11" s="266"/>
      <c r="K11" s="266"/>
    </row>
    <row r="12" spans="1:11" ht="15" customHeight="1" x14ac:dyDescent="0.25">
      <c r="A12" s="190" t="s">
        <v>72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</row>
    <row r="13" spans="1:11" ht="16.5" customHeight="1" thickBot="1" x14ac:dyDescent="0.3">
      <c r="A13" s="201" t="s">
        <v>73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2"/>
    </row>
    <row r="14" spans="1:11" x14ac:dyDescent="0.25">
      <c r="A14" s="192" t="s">
        <v>6</v>
      </c>
      <c r="B14" s="193"/>
      <c r="C14" s="196" t="s">
        <v>7</v>
      </c>
      <c r="D14" s="197"/>
      <c r="E14" s="9"/>
      <c r="F14" s="10"/>
      <c r="G14" s="9"/>
      <c r="H14" s="10"/>
      <c r="I14" s="11"/>
      <c r="J14" s="12"/>
      <c r="K14" s="78" t="s">
        <v>8</v>
      </c>
    </row>
    <row r="15" spans="1:11" x14ac:dyDescent="0.25">
      <c r="A15" s="194"/>
      <c r="B15" s="195"/>
      <c r="C15" s="182" t="s">
        <v>9</v>
      </c>
      <c r="D15" s="183"/>
      <c r="E15" s="198" t="s">
        <v>10</v>
      </c>
      <c r="F15" s="199"/>
      <c r="G15" s="198" t="s">
        <v>63</v>
      </c>
      <c r="H15" s="199"/>
      <c r="I15" s="194" t="s">
        <v>12</v>
      </c>
      <c r="J15" s="200"/>
      <c r="K15" s="79" t="s">
        <v>13</v>
      </c>
    </row>
    <row r="16" spans="1:11" x14ac:dyDescent="0.25">
      <c r="A16" s="194"/>
      <c r="B16" s="195"/>
      <c r="C16" s="182" t="s">
        <v>14</v>
      </c>
      <c r="D16" s="183"/>
      <c r="E16" s="15"/>
      <c r="F16" s="16"/>
      <c r="G16" s="70" t="s">
        <v>64</v>
      </c>
      <c r="H16" s="71"/>
      <c r="I16" s="19" t="s">
        <v>16</v>
      </c>
      <c r="J16" s="20"/>
      <c r="K16" s="79" t="s">
        <v>17</v>
      </c>
    </row>
    <row r="17" spans="1:11" ht="13.5" customHeight="1" thickBot="1" x14ac:dyDescent="0.3">
      <c r="A17" s="194"/>
      <c r="B17" s="195"/>
      <c r="C17" s="182"/>
      <c r="D17" s="183"/>
      <c r="E17" s="15"/>
      <c r="F17" s="16"/>
      <c r="G17" s="15"/>
      <c r="H17" s="16"/>
      <c r="I17" s="21" t="s">
        <v>18</v>
      </c>
      <c r="J17" s="20"/>
      <c r="K17" s="79" t="s">
        <v>19</v>
      </c>
    </row>
    <row r="18" spans="1:11" ht="17.25" customHeight="1" thickBot="1" x14ac:dyDescent="0.35">
      <c r="A18" s="184" t="s">
        <v>20</v>
      </c>
      <c r="B18" s="185"/>
      <c r="C18" s="317" t="s">
        <v>70</v>
      </c>
      <c r="D18" s="317"/>
      <c r="E18" s="175"/>
      <c r="F18" s="175"/>
      <c r="G18" s="175"/>
      <c r="H18" s="175"/>
      <c r="I18" s="175"/>
      <c r="J18" s="175"/>
      <c r="K18" s="22"/>
    </row>
    <row r="19" spans="1:11" ht="13.5" customHeight="1" thickBot="1" x14ac:dyDescent="0.3">
      <c r="A19" s="315" t="s">
        <v>22</v>
      </c>
      <c r="B19" s="316"/>
      <c r="C19" s="240">
        <v>1</v>
      </c>
      <c r="D19" s="216"/>
      <c r="E19" s="240">
        <v>210000</v>
      </c>
      <c r="F19" s="240"/>
      <c r="G19" s="240"/>
      <c r="H19" s="240"/>
      <c r="I19" s="240">
        <v>210000</v>
      </c>
      <c r="J19" s="216"/>
      <c r="K19" s="33">
        <f t="shared" ref="K19:K24" si="0">I19*12</f>
        <v>2520000</v>
      </c>
    </row>
    <row r="20" spans="1:11" ht="15.75" thickBot="1" x14ac:dyDescent="0.3">
      <c r="A20" s="308" t="s">
        <v>23</v>
      </c>
      <c r="B20" s="314"/>
      <c r="C20" s="180">
        <v>1</v>
      </c>
      <c r="D20" s="180"/>
      <c r="E20" s="226">
        <v>130000</v>
      </c>
      <c r="F20" s="226"/>
      <c r="G20" s="226"/>
      <c r="H20" s="226"/>
      <c r="I20" s="180">
        <f t="shared" ref="I20" si="1">E20*C20</f>
        <v>130000</v>
      </c>
      <c r="J20" s="181"/>
      <c r="K20" s="80">
        <f t="shared" si="0"/>
        <v>1560000</v>
      </c>
    </row>
    <row r="21" spans="1:11" ht="12.75" customHeight="1" x14ac:dyDescent="0.25">
      <c r="A21" s="283" t="s">
        <v>24</v>
      </c>
      <c r="B21" s="284"/>
      <c r="C21" s="178">
        <v>10</v>
      </c>
      <c r="D21" s="178"/>
      <c r="E21" s="287">
        <v>152437</v>
      </c>
      <c r="F21" s="287"/>
      <c r="G21" s="287"/>
      <c r="H21" s="287"/>
      <c r="I21" s="287">
        <f>C21*E21</f>
        <v>1524370</v>
      </c>
      <c r="J21" s="285"/>
      <c r="K21" s="28">
        <f t="shared" si="0"/>
        <v>18292440</v>
      </c>
    </row>
    <row r="22" spans="1:11" x14ac:dyDescent="0.25">
      <c r="A22" s="283" t="s">
        <v>25</v>
      </c>
      <c r="B22" s="284"/>
      <c r="C22" s="285">
        <v>1</v>
      </c>
      <c r="D22" s="304"/>
      <c r="E22" s="287">
        <v>121927</v>
      </c>
      <c r="F22" s="287"/>
      <c r="G22" s="285"/>
      <c r="H22" s="304"/>
      <c r="I22" s="287">
        <v>121927</v>
      </c>
      <c r="J22" s="285"/>
      <c r="K22" s="29">
        <f t="shared" si="0"/>
        <v>1463124</v>
      </c>
    </row>
    <row r="23" spans="1:11" x14ac:dyDescent="0.25">
      <c r="A23" s="222" t="s">
        <v>26</v>
      </c>
      <c r="B23" s="223"/>
      <c r="C23" s="224">
        <v>2</v>
      </c>
      <c r="D23" s="225"/>
      <c r="E23" s="226">
        <v>121927</v>
      </c>
      <c r="F23" s="226"/>
      <c r="G23" s="224"/>
      <c r="H23" s="225"/>
      <c r="I23" s="209">
        <f>E23*2</f>
        <v>243854</v>
      </c>
      <c r="J23" s="209"/>
      <c r="K23" s="29">
        <f t="shared" si="0"/>
        <v>2926248</v>
      </c>
    </row>
    <row r="24" spans="1:11" x14ac:dyDescent="0.25">
      <c r="A24" s="30" t="s">
        <v>27</v>
      </c>
      <c r="B24" s="31"/>
      <c r="C24" s="302">
        <v>1.25</v>
      </c>
      <c r="D24" s="303"/>
      <c r="E24" s="285">
        <v>121927</v>
      </c>
      <c r="F24" s="304"/>
      <c r="G24" s="305"/>
      <c r="H24" s="306"/>
      <c r="I24" s="285">
        <f>C24*E24</f>
        <v>152408.75</v>
      </c>
      <c r="J24" s="307"/>
      <c r="K24" s="29">
        <f t="shared" si="0"/>
        <v>1828905</v>
      </c>
    </row>
    <row r="25" spans="1:11" ht="15.75" thickBot="1" x14ac:dyDescent="0.3">
      <c r="A25" s="308" t="s">
        <v>28</v>
      </c>
      <c r="B25" s="309"/>
      <c r="C25" s="310">
        <v>16.25</v>
      </c>
      <c r="D25" s="311"/>
      <c r="E25" s="209"/>
      <c r="F25" s="209"/>
      <c r="G25" s="312"/>
      <c r="H25" s="313"/>
      <c r="I25" s="209">
        <f>SUM(I19:I24)</f>
        <v>2382559.75</v>
      </c>
      <c r="J25" s="209"/>
      <c r="K25" s="32">
        <f>K19+K20+K21+K22+K23+K24</f>
        <v>28590717</v>
      </c>
    </row>
    <row r="26" spans="1:11" ht="14.25" customHeight="1" thickBot="1" x14ac:dyDescent="0.35">
      <c r="A26" s="253" t="s">
        <v>29</v>
      </c>
      <c r="B26" s="254"/>
      <c r="C26" s="220"/>
      <c r="D26" s="220"/>
      <c r="E26" s="220"/>
      <c r="F26" s="220"/>
      <c r="G26" s="296"/>
      <c r="H26" s="296"/>
      <c r="I26" s="220"/>
      <c r="J26" s="220"/>
      <c r="K26" s="33"/>
    </row>
    <row r="27" spans="1:11" ht="15.75" thickBot="1" x14ac:dyDescent="0.3">
      <c r="A27" s="298" t="s">
        <v>30</v>
      </c>
      <c r="B27" s="299"/>
      <c r="C27" s="300">
        <v>1</v>
      </c>
      <c r="D27" s="301"/>
      <c r="E27" s="300">
        <v>130000</v>
      </c>
      <c r="F27" s="301"/>
      <c r="G27" s="300"/>
      <c r="H27" s="301"/>
      <c r="I27" s="300">
        <v>130000</v>
      </c>
      <c r="J27" s="256"/>
      <c r="K27" s="34">
        <f>I27*12</f>
        <v>1560000</v>
      </c>
    </row>
    <row r="28" spans="1:11" ht="15.75" thickBot="1" x14ac:dyDescent="0.3">
      <c r="A28" s="237" t="s">
        <v>31</v>
      </c>
      <c r="B28" s="291"/>
      <c r="C28" s="228">
        <v>1</v>
      </c>
      <c r="D28" s="229"/>
      <c r="E28" s="292">
        <v>125000</v>
      </c>
      <c r="F28" s="293"/>
      <c r="G28" s="294"/>
      <c r="H28" s="295"/>
      <c r="I28" s="292">
        <v>125000</v>
      </c>
      <c r="J28" s="296"/>
      <c r="K28" s="34">
        <f t="shared" ref="K28:K40" si="2">I28*12</f>
        <v>1500000</v>
      </c>
    </row>
    <row r="29" spans="1:11" ht="15.75" thickBot="1" x14ac:dyDescent="0.3">
      <c r="A29" s="289" t="s">
        <v>32</v>
      </c>
      <c r="B29" s="290"/>
      <c r="C29" s="181">
        <v>2</v>
      </c>
      <c r="D29" s="297"/>
      <c r="E29" s="181">
        <v>121927</v>
      </c>
      <c r="F29" s="297"/>
      <c r="G29" s="181"/>
      <c r="H29" s="297"/>
      <c r="I29" s="180">
        <f>C29*E29</f>
        <v>243854</v>
      </c>
      <c r="J29" s="181"/>
      <c r="K29" s="34">
        <f t="shared" si="2"/>
        <v>2926248</v>
      </c>
    </row>
    <row r="30" spans="1:11" ht="15.75" thickBot="1" x14ac:dyDescent="0.3">
      <c r="A30" s="289" t="s">
        <v>33</v>
      </c>
      <c r="B30" s="290"/>
      <c r="C30" s="180">
        <v>1</v>
      </c>
      <c r="D30" s="180"/>
      <c r="E30" s="180">
        <v>110000</v>
      </c>
      <c r="F30" s="180"/>
      <c r="G30" s="180"/>
      <c r="H30" s="180"/>
      <c r="I30" s="180">
        <f t="shared" ref="I30:I39" si="3">C30*E30</f>
        <v>110000</v>
      </c>
      <c r="J30" s="181"/>
      <c r="K30" s="34">
        <f t="shared" si="2"/>
        <v>1320000</v>
      </c>
    </row>
    <row r="31" spans="1:11" ht="15.75" thickBot="1" x14ac:dyDescent="0.3">
      <c r="A31" s="283" t="s">
        <v>34</v>
      </c>
      <c r="B31" s="284"/>
      <c r="C31" s="288">
        <v>0.5</v>
      </c>
      <c r="D31" s="288"/>
      <c r="E31" s="287">
        <v>108000</v>
      </c>
      <c r="F31" s="287"/>
      <c r="G31" s="287"/>
      <c r="H31" s="287"/>
      <c r="I31" s="180">
        <f t="shared" si="3"/>
        <v>54000</v>
      </c>
      <c r="J31" s="181"/>
      <c r="K31" s="34">
        <f t="shared" si="2"/>
        <v>648000</v>
      </c>
    </row>
    <row r="32" spans="1:11" ht="15.75" thickBot="1" x14ac:dyDescent="0.3">
      <c r="A32" s="283" t="s">
        <v>35</v>
      </c>
      <c r="B32" s="284"/>
      <c r="C32" s="288">
        <v>1</v>
      </c>
      <c r="D32" s="288"/>
      <c r="E32" s="287">
        <v>108000</v>
      </c>
      <c r="F32" s="287"/>
      <c r="G32" s="287"/>
      <c r="H32" s="287"/>
      <c r="I32" s="180">
        <f t="shared" si="3"/>
        <v>108000</v>
      </c>
      <c r="J32" s="181"/>
      <c r="K32" s="34">
        <f t="shared" si="2"/>
        <v>1296000</v>
      </c>
    </row>
    <row r="33" spans="1:11" ht="15.75" thickBot="1" x14ac:dyDescent="0.3">
      <c r="A33" s="283" t="s">
        <v>36</v>
      </c>
      <c r="B33" s="284"/>
      <c r="C33" s="287">
        <v>1</v>
      </c>
      <c r="D33" s="287"/>
      <c r="E33" s="287">
        <v>104000</v>
      </c>
      <c r="F33" s="287"/>
      <c r="G33" s="287"/>
      <c r="H33" s="287"/>
      <c r="I33" s="180">
        <f t="shared" si="3"/>
        <v>104000</v>
      </c>
      <c r="J33" s="181"/>
      <c r="K33" s="34">
        <f t="shared" si="2"/>
        <v>1248000</v>
      </c>
    </row>
    <row r="34" spans="1:11" ht="15.75" thickBot="1" x14ac:dyDescent="0.3">
      <c r="A34" s="283" t="s">
        <v>37</v>
      </c>
      <c r="B34" s="284"/>
      <c r="C34" s="287">
        <v>1</v>
      </c>
      <c r="D34" s="287"/>
      <c r="E34" s="287">
        <v>104000</v>
      </c>
      <c r="F34" s="287"/>
      <c r="G34" s="287"/>
      <c r="H34" s="287"/>
      <c r="I34" s="180">
        <f t="shared" si="3"/>
        <v>104000</v>
      </c>
      <c r="J34" s="181"/>
      <c r="K34" s="34">
        <f t="shared" si="2"/>
        <v>1248000</v>
      </c>
    </row>
    <row r="35" spans="1:11" ht="15.75" thickBot="1" x14ac:dyDescent="0.3">
      <c r="A35" s="276" t="s">
        <v>38</v>
      </c>
      <c r="B35" s="277"/>
      <c r="C35" s="278">
        <v>0.5</v>
      </c>
      <c r="D35" s="278"/>
      <c r="E35" s="236">
        <v>104000</v>
      </c>
      <c r="F35" s="236"/>
      <c r="G35" s="236"/>
      <c r="H35" s="236"/>
      <c r="I35" s="180">
        <f t="shared" si="3"/>
        <v>52000</v>
      </c>
      <c r="J35" s="181"/>
      <c r="K35" s="34">
        <f t="shared" si="2"/>
        <v>624000</v>
      </c>
    </row>
    <row r="36" spans="1:11" ht="15.75" thickBot="1" x14ac:dyDescent="0.3">
      <c r="A36" s="30" t="s">
        <v>39</v>
      </c>
      <c r="B36" s="31"/>
      <c r="C36" s="288">
        <v>1.5</v>
      </c>
      <c r="D36" s="288"/>
      <c r="E36" s="287">
        <v>104000</v>
      </c>
      <c r="F36" s="287"/>
      <c r="G36" s="287"/>
      <c r="H36" s="287"/>
      <c r="I36" s="180">
        <f t="shared" si="3"/>
        <v>156000</v>
      </c>
      <c r="J36" s="181"/>
      <c r="K36" s="34">
        <f t="shared" si="2"/>
        <v>1872000</v>
      </c>
    </row>
    <row r="37" spans="1:11" ht="15.75" thickBot="1" x14ac:dyDescent="0.3">
      <c r="A37" s="283" t="s">
        <v>40</v>
      </c>
      <c r="B37" s="284"/>
      <c r="C37" s="178">
        <v>0.5</v>
      </c>
      <c r="D37" s="178"/>
      <c r="E37" s="180">
        <v>104000</v>
      </c>
      <c r="F37" s="180"/>
      <c r="G37" s="180"/>
      <c r="H37" s="180"/>
      <c r="I37" s="180">
        <f t="shared" si="3"/>
        <v>52000</v>
      </c>
      <c r="J37" s="181"/>
      <c r="K37" s="34">
        <f t="shared" si="2"/>
        <v>624000</v>
      </c>
    </row>
    <row r="38" spans="1:11" ht="15.75" thickBot="1" x14ac:dyDescent="0.3">
      <c r="A38" s="283" t="s">
        <v>41</v>
      </c>
      <c r="B38" s="284"/>
      <c r="C38" s="285">
        <v>1</v>
      </c>
      <c r="D38" s="286"/>
      <c r="E38" s="285">
        <v>104000</v>
      </c>
      <c r="F38" s="286"/>
      <c r="G38" s="285"/>
      <c r="H38" s="286"/>
      <c r="I38" s="180">
        <f t="shared" si="3"/>
        <v>104000</v>
      </c>
      <c r="J38" s="181"/>
      <c r="K38" s="34">
        <f t="shared" si="2"/>
        <v>1248000</v>
      </c>
    </row>
    <row r="39" spans="1:11" ht="15.75" thickBot="1" x14ac:dyDescent="0.3">
      <c r="A39" s="283" t="s">
        <v>42</v>
      </c>
      <c r="B39" s="284"/>
      <c r="C39" s="287">
        <v>1</v>
      </c>
      <c r="D39" s="287"/>
      <c r="E39" s="287">
        <v>104000</v>
      </c>
      <c r="F39" s="287"/>
      <c r="G39" s="287"/>
      <c r="H39" s="287"/>
      <c r="I39" s="180">
        <f t="shared" si="3"/>
        <v>104000</v>
      </c>
      <c r="J39" s="181"/>
      <c r="K39" s="34">
        <f t="shared" si="2"/>
        <v>1248000</v>
      </c>
    </row>
    <row r="40" spans="1:11" ht="15.75" thickBot="1" x14ac:dyDescent="0.3">
      <c r="A40" s="276" t="s">
        <v>28</v>
      </c>
      <c r="B40" s="277"/>
      <c r="C40" s="278">
        <f>C27+C28+C29+C30+C31+C32+C33+C34+C35+C36+C37+C38+C39</f>
        <v>13</v>
      </c>
      <c r="D40" s="278"/>
      <c r="E40" s="236"/>
      <c r="F40" s="236"/>
      <c r="G40" s="236"/>
      <c r="H40" s="236"/>
      <c r="I40" s="226">
        <f>SUM(I27:I39)</f>
        <v>1446854</v>
      </c>
      <c r="J40" s="224"/>
      <c r="K40" s="34">
        <f t="shared" si="2"/>
        <v>17362248</v>
      </c>
    </row>
    <row r="41" spans="1:11" ht="15" customHeight="1" thickBot="1" x14ac:dyDescent="0.3">
      <c r="A41" s="231" t="s">
        <v>43</v>
      </c>
      <c r="B41" s="232"/>
      <c r="C41" s="320"/>
      <c r="D41" s="320"/>
      <c r="E41" s="320"/>
      <c r="F41" s="320"/>
      <c r="G41" s="320"/>
      <c r="H41" s="320"/>
      <c r="I41" s="320"/>
      <c r="J41" s="320"/>
      <c r="K41" s="265"/>
    </row>
    <row r="42" spans="1:11" ht="15.75" thickBot="1" x14ac:dyDescent="0.3">
      <c r="A42" s="279" t="s">
        <v>44</v>
      </c>
      <c r="B42" s="280"/>
      <c r="C42" s="281">
        <v>1.5</v>
      </c>
      <c r="D42" s="281"/>
      <c r="E42" s="282">
        <v>128820</v>
      </c>
      <c r="F42" s="282"/>
      <c r="G42" s="282"/>
      <c r="H42" s="282"/>
      <c r="I42" s="282">
        <f>C42*E42</f>
        <v>193230</v>
      </c>
      <c r="J42" s="282"/>
      <c r="K42" s="36">
        <f>I42*12</f>
        <v>2318760</v>
      </c>
    </row>
    <row r="43" spans="1:11" ht="15.75" thickBot="1" x14ac:dyDescent="0.3">
      <c r="A43" s="268" t="s">
        <v>45</v>
      </c>
      <c r="B43" s="269"/>
      <c r="C43" s="235">
        <v>8.8000000000000007</v>
      </c>
      <c r="D43" s="235"/>
      <c r="E43" s="236">
        <v>110842</v>
      </c>
      <c r="F43" s="236"/>
      <c r="G43" s="236"/>
      <c r="H43" s="236"/>
      <c r="I43" s="236">
        <f>C43*E43</f>
        <v>975409.60000000009</v>
      </c>
      <c r="J43" s="236"/>
      <c r="K43" s="36">
        <f>I43*12</f>
        <v>11704915.200000001</v>
      </c>
    </row>
    <row r="44" spans="1:11" ht="14.25" customHeight="1" thickBot="1" x14ac:dyDescent="0.3">
      <c r="A44" s="37" t="s">
        <v>28</v>
      </c>
      <c r="B44" s="38"/>
      <c r="C44" s="270">
        <f>SUM(C42:C43)</f>
        <v>10.3</v>
      </c>
      <c r="D44" s="221"/>
      <c r="E44" s="264"/>
      <c r="F44" s="265"/>
      <c r="G44" s="39"/>
      <c r="H44" s="38"/>
      <c r="I44" s="271">
        <f>SUM(I42:I43)</f>
        <v>1168639.6000000001</v>
      </c>
      <c r="J44" s="272"/>
      <c r="K44" s="40">
        <f>SUM(K42:K43)</f>
        <v>14023675.200000001</v>
      </c>
    </row>
    <row r="45" spans="1:11" ht="14.25" customHeight="1" thickBot="1" x14ac:dyDescent="0.3">
      <c r="A45" s="37" t="s">
        <v>28</v>
      </c>
      <c r="B45" s="87"/>
      <c r="C45" s="273">
        <f>C44+C40+C25</f>
        <v>39.549999999999997</v>
      </c>
      <c r="D45" s="274"/>
      <c r="E45" s="264"/>
      <c r="F45" s="265"/>
      <c r="G45" s="39"/>
      <c r="H45" s="38"/>
      <c r="I45" s="228">
        <f>I44+I40+I25</f>
        <v>4998053.3499999996</v>
      </c>
      <c r="J45" s="275"/>
      <c r="K45" s="33">
        <f>K44+K40+K25</f>
        <v>59976640.200000003</v>
      </c>
    </row>
    <row r="46" spans="1:11" ht="15.75" x14ac:dyDescent="0.25">
      <c r="A46" s="81" t="s">
        <v>46</v>
      </c>
      <c r="B46" s="82"/>
      <c r="C46" s="82"/>
      <c r="D46" s="82"/>
      <c r="E46" s="82"/>
      <c r="F46" s="83"/>
      <c r="G46" s="83"/>
      <c r="H46" s="83"/>
      <c r="I46" s="83"/>
      <c r="J46" s="84"/>
      <c r="K46" s="85"/>
    </row>
    <row r="47" spans="1:11" ht="15.75" x14ac:dyDescent="0.25">
      <c r="A47" s="81"/>
      <c r="B47" s="82"/>
      <c r="C47" s="82"/>
      <c r="D47" s="82"/>
      <c r="E47" s="82"/>
      <c r="F47" s="83"/>
      <c r="G47" s="83"/>
      <c r="H47" s="83"/>
      <c r="I47" s="83"/>
      <c r="J47" s="84"/>
      <c r="K47" s="85"/>
    </row>
    <row r="48" spans="1:11" ht="15.75" thickBot="1" x14ac:dyDescent="0.3">
      <c r="A48" s="23" t="s">
        <v>30</v>
      </c>
      <c r="B48" s="261" t="s">
        <v>47</v>
      </c>
      <c r="C48" s="262"/>
      <c r="D48" s="262"/>
      <c r="E48" s="262"/>
      <c r="F48" s="262"/>
      <c r="G48" s="262"/>
      <c r="H48" s="262"/>
      <c r="I48" s="262"/>
      <c r="J48" s="262"/>
      <c r="K48" s="263"/>
    </row>
    <row r="49" spans="1:12" x14ac:dyDescent="0.25">
      <c r="A49" s="170"/>
      <c r="B49" s="43"/>
      <c r="C49" s="171"/>
      <c r="D49" s="171"/>
      <c r="E49" s="171"/>
      <c r="F49" s="171"/>
      <c r="G49" s="171"/>
      <c r="H49" s="171"/>
      <c r="I49" s="171"/>
      <c r="J49" s="171"/>
      <c r="K49" s="171"/>
    </row>
    <row r="50" spans="1:12" x14ac:dyDescent="0.25">
      <c r="A50" s="170"/>
      <c r="B50" s="43"/>
      <c r="C50" s="171"/>
      <c r="D50" s="171"/>
      <c r="E50" s="171"/>
      <c r="F50" s="171"/>
      <c r="G50" s="171"/>
      <c r="H50" s="171"/>
      <c r="I50" s="171"/>
      <c r="J50" s="171"/>
      <c r="K50" s="171"/>
    </row>
    <row r="51" spans="1:12" x14ac:dyDescent="0.25">
      <c r="A51" s="46"/>
      <c r="B51" s="43"/>
      <c r="C51" s="56"/>
      <c r="D51" s="56"/>
      <c r="E51" s="56"/>
      <c r="F51" s="56"/>
      <c r="G51" s="56"/>
      <c r="H51" s="56"/>
      <c r="I51" s="56"/>
      <c r="J51" s="56"/>
      <c r="K51" s="56"/>
    </row>
    <row r="52" spans="1:12" x14ac:dyDescent="0.25">
      <c r="A52" s="42"/>
      <c r="B52" s="43"/>
      <c r="C52" s="44"/>
      <c r="D52" s="44"/>
      <c r="E52" s="44"/>
      <c r="F52" s="44"/>
      <c r="G52" s="3"/>
      <c r="H52" s="318" t="s">
        <v>102</v>
      </c>
      <c r="I52" s="318"/>
      <c r="J52" s="318"/>
      <c r="K52" s="318"/>
      <c r="L52" s="318"/>
    </row>
    <row r="53" spans="1:12" x14ac:dyDescent="0.25">
      <c r="A53" s="241"/>
      <c r="B53" s="241"/>
      <c r="C53" s="241"/>
      <c r="D53" s="241"/>
      <c r="E53" s="241"/>
      <c r="F53" s="241"/>
      <c r="G53" s="318" t="s">
        <v>65</v>
      </c>
      <c r="H53" s="319"/>
      <c r="I53" s="319"/>
      <c r="J53" s="319"/>
      <c r="K53" s="319"/>
      <c r="L53" s="319"/>
    </row>
    <row r="54" spans="1:12" x14ac:dyDescent="0.25">
      <c r="A54" s="45"/>
      <c r="B54" s="45"/>
      <c r="C54" s="45"/>
      <c r="D54" s="45"/>
      <c r="E54" s="45"/>
      <c r="F54" s="45"/>
      <c r="G54" s="319" t="s">
        <v>66</v>
      </c>
      <c r="H54" s="189"/>
      <c r="I54" s="189"/>
      <c r="J54" s="189"/>
      <c r="K54" s="189"/>
      <c r="L54" s="189"/>
    </row>
    <row r="55" spans="1:12" ht="15.75" x14ac:dyDescent="0.25">
      <c r="A55" s="1" t="s">
        <v>0</v>
      </c>
      <c r="B55" s="2"/>
      <c r="C55" s="2"/>
      <c r="G55" s="319" t="s">
        <v>107</v>
      </c>
      <c r="H55" s="189"/>
      <c r="I55" s="189"/>
      <c r="J55" s="189"/>
      <c r="K55" s="189"/>
      <c r="L55" s="189"/>
    </row>
    <row r="56" spans="1:12" x14ac:dyDescent="0.25">
      <c r="A56" s="3"/>
      <c r="B56" s="3"/>
      <c r="C56" s="3"/>
      <c r="D56" s="4"/>
      <c r="E56" s="4"/>
      <c r="F56" s="267" t="s">
        <v>108</v>
      </c>
      <c r="G56" s="267"/>
      <c r="H56" s="267"/>
      <c r="I56" s="3" t="s">
        <v>67</v>
      </c>
      <c r="J56" s="3"/>
      <c r="K56" s="3"/>
      <c r="L56" s="3"/>
    </row>
    <row r="57" spans="1:12" ht="15.75" x14ac:dyDescent="0.25">
      <c r="A57" s="5" t="s">
        <v>2</v>
      </c>
      <c r="B57" s="3"/>
      <c r="C57" s="3"/>
      <c r="D57" s="4"/>
      <c r="E57" s="4"/>
      <c r="G57" s="4"/>
      <c r="H57" s="3"/>
      <c r="I57" s="318"/>
      <c r="J57" s="318"/>
      <c r="K57" s="318"/>
      <c r="L57" s="318"/>
    </row>
    <row r="58" spans="1:12" x14ac:dyDescent="0.25">
      <c r="A58" s="4"/>
      <c r="B58" s="4"/>
      <c r="C58" s="4"/>
      <c r="D58" s="4"/>
      <c r="E58" s="4"/>
      <c r="G58" s="4"/>
      <c r="H58" s="3"/>
      <c r="I58" s="3"/>
      <c r="J58" s="318"/>
      <c r="K58" s="318"/>
      <c r="L58" s="318"/>
    </row>
    <row r="59" spans="1:12" x14ac:dyDescent="0.25">
      <c r="A59" s="6"/>
      <c r="B59" s="4"/>
      <c r="C59" s="3" t="s">
        <v>4</v>
      </c>
      <c r="D59" s="4"/>
      <c r="E59" s="4"/>
      <c r="G59" s="4"/>
      <c r="H59" s="3"/>
      <c r="I59" s="3"/>
      <c r="J59" s="74"/>
      <c r="K59" s="74"/>
      <c r="L59" s="74"/>
    </row>
    <row r="60" spans="1:12" x14ac:dyDescent="0.25">
      <c r="G60" s="2"/>
      <c r="H60" s="2"/>
      <c r="I60" s="7"/>
      <c r="J60" s="7"/>
      <c r="K60" s="7"/>
    </row>
    <row r="61" spans="1:12" ht="15.75" x14ac:dyDescent="0.25">
      <c r="A61" s="2"/>
      <c r="B61" s="2"/>
      <c r="E61" s="1"/>
      <c r="F61" s="2"/>
      <c r="G61" s="2"/>
      <c r="J61" s="1"/>
      <c r="K61" s="2"/>
    </row>
    <row r="62" spans="1:12" ht="15.75" hidden="1" x14ac:dyDescent="0.25">
      <c r="A62" s="2"/>
      <c r="B62" s="2"/>
      <c r="E62" s="1"/>
      <c r="F62" s="2"/>
      <c r="G62" s="2"/>
      <c r="J62" s="1"/>
      <c r="K62" s="2"/>
    </row>
    <row r="63" spans="1:12" ht="15.75" hidden="1" x14ac:dyDescent="0.25">
      <c r="A63" s="2"/>
      <c r="B63" s="2"/>
      <c r="E63" s="1"/>
      <c r="F63" s="2"/>
      <c r="G63" s="2"/>
      <c r="J63" s="1"/>
      <c r="K63" s="2"/>
    </row>
    <row r="64" spans="1:12" ht="15.75" x14ac:dyDescent="0.25">
      <c r="A64" s="2"/>
      <c r="B64" s="2"/>
      <c r="E64" s="1"/>
      <c r="F64" s="2"/>
      <c r="G64" s="2"/>
      <c r="J64" s="1"/>
      <c r="K64" s="2"/>
    </row>
    <row r="65" spans="1:11" ht="23.25" x14ac:dyDescent="0.35">
      <c r="A65" s="204" t="s">
        <v>106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5"/>
    </row>
    <row r="66" spans="1:11" ht="23.25" x14ac:dyDescent="0.35">
      <c r="A66" s="204" t="s">
        <v>71</v>
      </c>
      <c r="B66" s="205"/>
      <c r="C66" s="205"/>
      <c r="D66" s="205"/>
      <c r="E66" s="205"/>
      <c r="F66" s="205"/>
      <c r="G66" s="205"/>
      <c r="H66" s="205"/>
      <c r="I66" s="205"/>
      <c r="J66" s="205"/>
      <c r="K66" s="205"/>
    </row>
    <row r="67" spans="1:11" ht="18.75" x14ac:dyDescent="0.3">
      <c r="A67" s="186" t="s">
        <v>68</v>
      </c>
      <c r="B67" s="187"/>
      <c r="C67" s="187"/>
      <c r="D67" s="187"/>
      <c r="E67" s="187"/>
      <c r="F67" s="187"/>
      <c r="G67" s="187"/>
      <c r="H67" s="187"/>
      <c r="I67" s="187"/>
      <c r="J67" s="187"/>
      <c r="K67" s="187"/>
    </row>
    <row r="68" spans="1:11" ht="21" x14ac:dyDescent="0.35">
      <c r="A68" s="266" t="s">
        <v>69</v>
      </c>
      <c r="B68" s="266"/>
      <c r="C68" s="266"/>
      <c r="D68" s="266"/>
      <c r="E68" s="266"/>
      <c r="F68" s="266"/>
      <c r="G68" s="266"/>
      <c r="H68" s="266"/>
      <c r="I68" s="266"/>
      <c r="J68" s="266"/>
      <c r="K68" s="266"/>
    </row>
    <row r="69" spans="1:11" x14ac:dyDescent="0.25">
      <c r="A69" s="259"/>
      <c r="B69" s="260"/>
      <c r="C69" s="260"/>
      <c r="D69" s="260"/>
      <c r="E69" s="260"/>
      <c r="F69" s="260"/>
      <c r="G69" s="260"/>
      <c r="H69" s="259"/>
      <c r="I69" s="259"/>
      <c r="J69" s="259"/>
      <c r="K69" s="8"/>
    </row>
    <row r="70" spans="1:11" ht="15.75" x14ac:dyDescent="0.25">
      <c r="A70" s="190" t="s">
        <v>74</v>
      </c>
      <c r="B70" s="191"/>
      <c r="C70" s="191"/>
      <c r="D70" s="191"/>
      <c r="E70" s="191"/>
      <c r="F70" s="191"/>
      <c r="G70" s="191"/>
      <c r="H70" s="191"/>
      <c r="I70" s="191"/>
      <c r="J70" s="191"/>
      <c r="K70" s="191"/>
    </row>
    <row r="71" spans="1:11" ht="16.5" thickBot="1" x14ac:dyDescent="0.3">
      <c r="A71" s="201" t="s">
        <v>75</v>
      </c>
      <c r="B71" s="201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1:11" ht="15.75" thickBot="1" x14ac:dyDescent="0.3">
      <c r="A72" s="259"/>
      <c r="B72" s="260"/>
      <c r="C72" s="260"/>
      <c r="D72" s="260"/>
      <c r="E72" s="260"/>
      <c r="F72" s="260"/>
      <c r="G72" s="260"/>
      <c r="H72" s="259"/>
      <c r="I72" s="259"/>
      <c r="J72" s="259"/>
      <c r="K72" s="8"/>
    </row>
    <row r="73" spans="1:11" x14ac:dyDescent="0.25">
      <c r="A73" s="192" t="s">
        <v>6</v>
      </c>
      <c r="B73" s="193"/>
      <c r="C73" s="196" t="s">
        <v>7</v>
      </c>
      <c r="D73" s="197"/>
      <c r="E73" s="9"/>
      <c r="F73" s="10"/>
      <c r="G73" s="9"/>
      <c r="H73" s="10"/>
      <c r="I73" s="11"/>
      <c r="J73" s="12"/>
      <c r="K73" s="13" t="s">
        <v>8</v>
      </c>
    </row>
    <row r="74" spans="1:11" x14ac:dyDescent="0.25">
      <c r="A74" s="194"/>
      <c r="B74" s="195"/>
      <c r="C74" s="182" t="s">
        <v>9</v>
      </c>
      <c r="D74" s="183"/>
      <c r="E74" s="198" t="s">
        <v>10</v>
      </c>
      <c r="F74" s="199"/>
      <c r="G74" s="198" t="s">
        <v>11</v>
      </c>
      <c r="H74" s="199"/>
      <c r="I74" s="194" t="s">
        <v>12</v>
      </c>
      <c r="J74" s="200"/>
      <c r="K74" s="14" t="s">
        <v>13</v>
      </c>
    </row>
    <row r="75" spans="1:11" x14ac:dyDescent="0.25">
      <c r="A75" s="194"/>
      <c r="B75" s="195"/>
      <c r="C75" s="182" t="s">
        <v>14</v>
      </c>
      <c r="D75" s="183"/>
      <c r="E75" s="15"/>
      <c r="F75" s="16"/>
      <c r="G75" s="17"/>
      <c r="H75" s="18" t="s">
        <v>15</v>
      </c>
      <c r="I75" s="19" t="s">
        <v>16</v>
      </c>
      <c r="J75" s="20"/>
      <c r="K75" s="14" t="s">
        <v>17</v>
      </c>
    </row>
    <row r="76" spans="1:11" ht="15.75" thickBot="1" x14ac:dyDescent="0.3">
      <c r="A76" s="194"/>
      <c r="B76" s="195"/>
      <c r="C76" s="182"/>
      <c r="D76" s="183"/>
      <c r="E76" s="15"/>
      <c r="F76" s="16"/>
      <c r="G76" s="15"/>
      <c r="H76" s="16"/>
      <c r="I76" s="21" t="s">
        <v>18</v>
      </c>
      <c r="J76" s="20"/>
      <c r="K76" s="14" t="s">
        <v>19</v>
      </c>
    </row>
    <row r="77" spans="1:11" ht="18.75" x14ac:dyDescent="0.3">
      <c r="A77" s="184" t="s">
        <v>20</v>
      </c>
      <c r="B77" s="185"/>
      <c r="C77" s="175"/>
      <c r="D77" s="175"/>
      <c r="E77" s="175"/>
      <c r="F77" s="175"/>
      <c r="G77" s="175"/>
      <c r="H77" s="175"/>
      <c r="I77" s="175"/>
      <c r="J77" s="175"/>
      <c r="K77" s="22"/>
    </row>
    <row r="78" spans="1:11" ht="15.75" thickBot="1" x14ac:dyDescent="0.3">
      <c r="A78" s="23" t="s">
        <v>21</v>
      </c>
      <c r="B78" s="24"/>
      <c r="C78" s="25"/>
      <c r="D78" s="25"/>
      <c r="E78" s="25"/>
      <c r="F78" s="25"/>
      <c r="G78" s="25"/>
      <c r="H78" s="25"/>
      <c r="I78" s="25"/>
      <c r="J78" s="25"/>
      <c r="K78" s="26"/>
    </row>
    <row r="79" spans="1:11" ht="15.75" thickBot="1" x14ac:dyDescent="0.3">
      <c r="A79" s="176" t="s">
        <v>48</v>
      </c>
      <c r="B79" s="177"/>
      <c r="C79" s="180">
        <v>1</v>
      </c>
      <c r="D79" s="181"/>
      <c r="E79" s="180">
        <v>110000</v>
      </c>
      <c r="F79" s="180"/>
      <c r="G79" s="180"/>
      <c r="H79" s="180"/>
      <c r="I79" s="180">
        <f>E79*C79</f>
        <v>110000</v>
      </c>
      <c r="J79" s="181"/>
      <c r="K79" s="27">
        <f>I79*12</f>
        <v>1320000</v>
      </c>
    </row>
    <row r="80" spans="1:11" ht="15.75" thickBot="1" x14ac:dyDescent="0.3">
      <c r="A80" s="233" t="s">
        <v>49</v>
      </c>
      <c r="B80" s="234"/>
      <c r="C80" s="257">
        <v>0.4</v>
      </c>
      <c r="D80" s="257"/>
      <c r="E80" s="236">
        <v>108000</v>
      </c>
      <c r="F80" s="236"/>
      <c r="G80" s="236"/>
      <c r="H80" s="236"/>
      <c r="I80" s="180">
        <f t="shared" ref="I80" si="4">E80*C80</f>
        <v>43200</v>
      </c>
      <c r="J80" s="181"/>
      <c r="K80" s="48">
        <v>518400</v>
      </c>
    </row>
    <row r="81" spans="1:11" ht="15.75" thickBot="1" x14ac:dyDescent="0.3">
      <c r="A81" s="222" t="s">
        <v>26</v>
      </c>
      <c r="B81" s="223"/>
      <c r="C81" s="230">
        <v>0.25</v>
      </c>
      <c r="D81" s="230"/>
      <c r="E81" s="236">
        <v>108000</v>
      </c>
      <c r="F81" s="236"/>
      <c r="G81" s="236"/>
      <c r="H81" s="236"/>
      <c r="I81" s="236">
        <f>C81*E81</f>
        <v>27000</v>
      </c>
      <c r="J81" s="258"/>
      <c r="K81" s="28">
        <f>I81*12</f>
        <v>324000</v>
      </c>
    </row>
    <row r="82" spans="1:11" ht="15.75" thickBot="1" x14ac:dyDescent="0.3">
      <c r="A82" s="49" t="s">
        <v>28</v>
      </c>
      <c r="B82" s="50"/>
      <c r="C82" s="251">
        <v>1.65</v>
      </c>
      <c r="D82" s="252"/>
      <c r="E82" s="220"/>
      <c r="F82" s="220"/>
      <c r="G82" s="228"/>
      <c r="H82" s="229"/>
      <c r="I82" s="228">
        <v>180200</v>
      </c>
      <c r="J82" s="229"/>
      <c r="K82" s="51">
        <f>SUM(K78:K80)</f>
        <v>1838400</v>
      </c>
    </row>
    <row r="83" spans="1:11" ht="19.5" thickBot="1" x14ac:dyDescent="0.35">
      <c r="A83" s="253" t="s">
        <v>29</v>
      </c>
      <c r="B83" s="254"/>
      <c r="C83" s="255"/>
      <c r="D83" s="255"/>
      <c r="E83" s="256"/>
      <c r="F83" s="256"/>
      <c r="G83" s="256"/>
      <c r="H83" s="256"/>
      <c r="I83" s="256"/>
      <c r="J83" s="256"/>
      <c r="K83" s="52"/>
    </row>
    <row r="84" spans="1:11" ht="15.75" thickBot="1" x14ac:dyDescent="0.3">
      <c r="A84" s="222" t="s">
        <v>50</v>
      </c>
      <c r="B84" s="223"/>
      <c r="C84" s="224">
        <v>1</v>
      </c>
      <c r="D84" s="225"/>
      <c r="E84" s="226">
        <v>104000</v>
      </c>
      <c r="F84" s="226"/>
      <c r="G84" s="224"/>
      <c r="H84" s="225"/>
      <c r="I84" s="209">
        <v>104000</v>
      </c>
      <c r="J84" s="209"/>
      <c r="K84" s="33">
        <f>I84*12</f>
        <v>1248000</v>
      </c>
    </row>
    <row r="85" spans="1:11" ht="15.75" thickBot="1" x14ac:dyDescent="0.3">
      <c r="A85" s="49" t="s">
        <v>51</v>
      </c>
      <c r="B85" s="53"/>
      <c r="C85" s="216">
        <v>1</v>
      </c>
      <c r="D85" s="217"/>
      <c r="E85" s="216">
        <v>104000</v>
      </c>
      <c r="F85" s="217"/>
      <c r="G85" s="218"/>
      <c r="H85" s="219"/>
      <c r="I85" s="216">
        <v>104000</v>
      </c>
      <c r="J85" s="220"/>
      <c r="K85" s="32">
        <f>I85*12</f>
        <v>1248000</v>
      </c>
    </row>
    <row r="86" spans="1:11" ht="15.75" thickBot="1" x14ac:dyDescent="0.3">
      <c r="A86" s="49" t="s">
        <v>28</v>
      </c>
      <c r="B86" s="53"/>
      <c r="C86" s="214">
        <v>2</v>
      </c>
      <c r="D86" s="215"/>
      <c r="E86" s="216">
        <f>SUM(E79:E85)</f>
        <v>534000</v>
      </c>
      <c r="F86" s="217"/>
      <c r="G86" s="218"/>
      <c r="H86" s="219"/>
      <c r="I86" s="216">
        <v>208000</v>
      </c>
      <c r="J86" s="220"/>
      <c r="K86" s="33">
        <f>SUM(K84:K85)</f>
        <v>2496000</v>
      </c>
    </row>
    <row r="87" spans="1:11" ht="15.75" thickBot="1" x14ac:dyDescent="0.3">
      <c r="A87" s="49" t="s">
        <v>28</v>
      </c>
      <c r="B87" s="53"/>
      <c r="C87" s="214">
        <v>3.65</v>
      </c>
      <c r="D87" s="215"/>
      <c r="E87" s="216"/>
      <c r="F87" s="217"/>
      <c r="G87" s="218"/>
      <c r="H87" s="219"/>
      <c r="I87" s="216">
        <f>I86+I82</f>
        <v>388200</v>
      </c>
      <c r="J87" s="220"/>
      <c r="K87" s="33">
        <f>I87*12</f>
        <v>4658400</v>
      </c>
    </row>
    <row r="88" spans="1:11" x14ac:dyDescent="0.25">
      <c r="A88" s="170"/>
      <c r="B88" s="170"/>
      <c r="C88" s="174"/>
      <c r="D88" s="174"/>
      <c r="E88" s="169"/>
      <c r="F88" s="169"/>
      <c r="G88" s="173"/>
      <c r="H88" s="172"/>
      <c r="I88" s="169"/>
      <c r="J88" s="169"/>
      <c r="K88" s="169"/>
    </row>
    <row r="89" spans="1:11" x14ac:dyDescent="0.25">
      <c r="A89" s="170"/>
      <c r="B89" s="170"/>
      <c r="C89" s="174"/>
      <c r="D89" s="174"/>
      <c r="E89" s="169"/>
      <c r="F89" s="169"/>
      <c r="G89" s="173"/>
      <c r="H89" s="172"/>
      <c r="I89" s="169"/>
      <c r="J89" s="169"/>
      <c r="K89" s="169"/>
    </row>
    <row r="90" spans="1:11" x14ac:dyDescent="0.25">
      <c r="A90" s="47" t="s">
        <v>52</v>
      </c>
      <c r="B90" s="206" t="s">
        <v>53</v>
      </c>
      <c r="C90" s="206"/>
      <c r="D90" s="189"/>
      <c r="E90" s="189"/>
      <c r="F90" s="189"/>
      <c r="G90" s="189"/>
      <c r="H90" s="189"/>
      <c r="I90" s="189"/>
      <c r="J90" s="189"/>
      <c r="K90" s="189"/>
    </row>
    <row r="91" spans="1:11" x14ac:dyDescent="0.25">
      <c r="A91" s="35"/>
      <c r="B91" s="42"/>
      <c r="C91" s="42"/>
      <c r="D91" s="209"/>
      <c r="E91" s="209"/>
      <c r="F91" s="249"/>
      <c r="G91" s="249"/>
      <c r="H91" s="249"/>
      <c r="I91" s="249"/>
      <c r="J91" s="249"/>
      <c r="K91" s="249"/>
    </row>
    <row r="92" spans="1:11" x14ac:dyDescent="0.25">
      <c r="A92" s="54" t="s">
        <v>30</v>
      </c>
      <c r="B92" s="206"/>
      <c r="C92" s="206"/>
      <c r="D92" s="208"/>
      <c r="E92" s="208"/>
      <c r="F92" s="208"/>
      <c r="G92" s="208"/>
      <c r="H92" s="209" t="s">
        <v>54</v>
      </c>
      <c r="I92" s="209"/>
      <c r="J92" s="250"/>
      <c r="K92" s="250"/>
    </row>
    <row r="93" spans="1:11" x14ac:dyDescent="0.25">
      <c r="A93" s="35"/>
      <c r="B93" s="206"/>
      <c r="C93" s="206"/>
      <c r="D93" s="209"/>
      <c r="E93" s="209"/>
      <c r="F93" s="209"/>
      <c r="G93" s="209"/>
      <c r="H93" s="209"/>
      <c r="I93" s="209"/>
      <c r="J93" s="209"/>
      <c r="K93" s="209"/>
    </row>
    <row r="94" spans="1:11" x14ac:dyDescent="0.25">
      <c r="A94" s="35"/>
      <c r="B94" s="42"/>
      <c r="C94" s="42"/>
      <c r="D94" s="55"/>
      <c r="E94" s="55"/>
      <c r="F94" s="55"/>
      <c r="G94" s="55"/>
      <c r="H94" s="55"/>
      <c r="I94" s="55"/>
      <c r="J94" s="55"/>
      <c r="K94" s="55"/>
    </row>
    <row r="95" spans="1:11" x14ac:dyDescent="0.25">
      <c r="A95" s="35"/>
      <c r="B95" s="42"/>
      <c r="C95" s="42"/>
      <c r="D95" s="55"/>
      <c r="E95" s="55"/>
      <c r="F95" s="55"/>
      <c r="G95" s="55"/>
      <c r="H95" s="55"/>
      <c r="I95" s="55"/>
      <c r="J95" s="55"/>
      <c r="K95" s="55"/>
    </row>
    <row r="96" spans="1:11" x14ac:dyDescent="0.25">
      <c r="A96" s="35"/>
      <c r="B96" s="42"/>
      <c r="C96" s="42"/>
      <c r="D96" s="55"/>
      <c r="E96" s="55"/>
      <c r="F96" s="55"/>
      <c r="G96" s="55"/>
      <c r="H96" s="55"/>
      <c r="I96" s="55"/>
      <c r="J96" s="55"/>
      <c r="K96" s="55"/>
    </row>
    <row r="97" spans="1:11" x14ac:dyDescent="0.25">
      <c r="A97" s="35"/>
      <c r="B97" s="42"/>
      <c r="C97" s="42"/>
      <c r="D97" s="55"/>
      <c r="E97" s="55"/>
      <c r="F97" s="55"/>
      <c r="G97" s="55"/>
      <c r="H97" s="55"/>
      <c r="I97" s="55"/>
      <c r="J97" s="55"/>
      <c r="K97" s="55"/>
    </row>
    <row r="98" spans="1:11" hidden="1" x14ac:dyDescent="0.25">
      <c r="A98" s="35"/>
      <c r="B98" s="42"/>
      <c r="C98" s="42"/>
      <c r="D98" s="55"/>
      <c r="E98" s="55"/>
      <c r="F98" s="55"/>
      <c r="G98" s="55"/>
      <c r="H98" s="55"/>
      <c r="I98" s="55"/>
      <c r="J98" s="55"/>
      <c r="K98" s="55"/>
    </row>
    <row r="99" spans="1:11" hidden="1" x14ac:dyDescent="0.25">
      <c r="A99" s="35"/>
      <c r="B99" s="42"/>
      <c r="C99" s="42"/>
      <c r="D99" s="55"/>
      <c r="E99" s="55"/>
      <c r="F99" s="55"/>
      <c r="G99" s="55"/>
      <c r="H99" s="55"/>
      <c r="I99" s="55"/>
      <c r="J99" s="55"/>
      <c r="K99" s="55"/>
    </row>
    <row r="100" spans="1:11" hidden="1" x14ac:dyDescent="0.25">
      <c r="A100" s="35"/>
      <c r="B100" s="42"/>
      <c r="C100" s="42"/>
      <c r="D100" s="55"/>
      <c r="E100" s="55"/>
      <c r="F100" s="55"/>
      <c r="G100" s="55"/>
      <c r="H100" s="55"/>
      <c r="I100" s="55"/>
      <c r="J100" s="55"/>
      <c r="K100" s="55"/>
    </row>
    <row r="101" spans="1:11" hidden="1" x14ac:dyDescent="0.25">
      <c r="A101" s="35"/>
      <c r="B101" s="42"/>
      <c r="C101" s="42"/>
      <c r="D101" s="55"/>
      <c r="E101" s="55"/>
      <c r="F101" s="55"/>
      <c r="G101" s="55"/>
      <c r="H101" s="55"/>
      <c r="I101" s="55"/>
      <c r="J101" s="55"/>
      <c r="K101" s="55"/>
    </row>
    <row r="102" spans="1:11" hidden="1" x14ac:dyDescent="0.25">
      <c r="A102" s="35"/>
      <c r="B102" s="42"/>
      <c r="C102" s="42"/>
      <c r="D102" s="55"/>
      <c r="E102" s="55"/>
      <c r="F102" s="55"/>
      <c r="G102" s="55"/>
      <c r="H102" s="55"/>
      <c r="I102" s="55"/>
      <c r="J102" s="55"/>
      <c r="K102" s="55"/>
    </row>
    <row r="103" spans="1:11" hidden="1" x14ac:dyDescent="0.25">
      <c r="A103" s="35"/>
      <c r="B103" s="42"/>
      <c r="C103" s="42"/>
      <c r="D103" s="55"/>
      <c r="E103" s="55"/>
      <c r="F103" s="55"/>
      <c r="G103" s="55"/>
      <c r="H103" s="55"/>
      <c r="I103" s="55"/>
      <c r="J103" s="55"/>
      <c r="K103" s="55"/>
    </row>
    <row r="104" spans="1:11" hidden="1" x14ac:dyDescent="0.25">
      <c r="A104" s="35"/>
      <c r="B104" s="42"/>
      <c r="C104" s="42"/>
      <c r="D104" s="55"/>
      <c r="E104" s="55"/>
      <c r="F104" s="55"/>
      <c r="G104" s="55"/>
      <c r="H104" s="55"/>
      <c r="I104" s="55"/>
      <c r="J104" s="55"/>
      <c r="K104" s="55"/>
    </row>
    <row r="105" spans="1:11" hidden="1" x14ac:dyDescent="0.25">
      <c r="A105" s="35"/>
      <c r="B105" s="42"/>
      <c r="C105" s="42"/>
      <c r="D105" s="55"/>
      <c r="E105" s="55"/>
      <c r="F105" s="55"/>
      <c r="G105" s="55"/>
      <c r="H105" s="55"/>
      <c r="I105" s="55"/>
      <c r="J105" s="55"/>
      <c r="K105" s="55"/>
    </row>
    <row r="106" spans="1:11" hidden="1" x14ac:dyDescent="0.25">
      <c r="A106" s="35"/>
      <c r="B106" s="42"/>
      <c r="C106" s="42"/>
      <c r="D106" s="55"/>
      <c r="E106" s="55"/>
      <c r="F106" s="55"/>
      <c r="G106" s="55"/>
      <c r="H106" s="55"/>
      <c r="I106" s="55"/>
      <c r="J106" s="55"/>
      <c r="K106" s="55"/>
    </row>
    <row r="107" spans="1:11" hidden="1" x14ac:dyDescent="0.25">
      <c r="A107" s="241"/>
      <c r="B107" s="241"/>
      <c r="C107" s="241"/>
      <c r="D107" s="241"/>
      <c r="E107" s="241"/>
      <c r="F107" s="241"/>
      <c r="G107" s="241"/>
      <c r="H107" s="241"/>
      <c r="I107" s="241"/>
      <c r="J107" s="241"/>
      <c r="K107" s="45"/>
    </row>
    <row r="108" spans="1:11" hidden="1" x14ac:dyDescent="0.25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5.75" hidden="1" x14ac:dyDescent="0.25">
      <c r="A109" s="1" t="s">
        <v>0</v>
      </c>
      <c r="B109" s="2"/>
      <c r="C109" s="2"/>
      <c r="G109" s="72"/>
      <c r="H109" s="243" t="s">
        <v>103</v>
      </c>
      <c r="I109" s="243"/>
      <c r="J109" s="243"/>
      <c r="K109" s="243"/>
    </row>
    <row r="110" spans="1:11" hidden="1" x14ac:dyDescent="0.25">
      <c r="A110" s="3"/>
      <c r="B110" s="3"/>
      <c r="C110" s="3"/>
      <c r="D110" s="4"/>
      <c r="E110" s="4"/>
      <c r="G110" s="72"/>
      <c r="H110" s="244" t="s">
        <v>1</v>
      </c>
      <c r="I110" s="244"/>
      <c r="J110" s="244"/>
      <c r="K110" s="244"/>
    </row>
    <row r="111" spans="1:11" ht="15.75" hidden="1" x14ac:dyDescent="0.25">
      <c r="A111" s="5" t="s">
        <v>2</v>
      </c>
      <c r="B111" s="3"/>
      <c r="C111" s="3"/>
      <c r="D111" s="4"/>
      <c r="E111" s="4"/>
      <c r="G111" s="244" t="s">
        <v>3</v>
      </c>
      <c r="H111" s="245"/>
      <c r="I111" s="245"/>
      <c r="J111" s="245"/>
      <c r="K111" s="245"/>
    </row>
    <row r="112" spans="1:11" hidden="1" x14ac:dyDescent="0.25">
      <c r="A112" s="4"/>
      <c r="B112" s="4"/>
      <c r="C112" s="4"/>
      <c r="D112" s="4"/>
      <c r="E112" s="4"/>
      <c r="G112" s="72"/>
      <c r="H112" s="244" t="s">
        <v>104</v>
      </c>
      <c r="I112" s="244"/>
      <c r="J112" s="244"/>
      <c r="K112" s="244"/>
    </row>
    <row r="113" spans="1:11" hidden="1" x14ac:dyDescent="0.25">
      <c r="A113" s="6"/>
      <c r="B113" s="4"/>
      <c r="C113" s="3" t="s">
        <v>4</v>
      </c>
      <c r="D113" s="4"/>
      <c r="E113" s="4"/>
      <c r="G113" s="72"/>
      <c r="H113" s="72"/>
      <c r="I113" s="244" t="s">
        <v>109</v>
      </c>
      <c r="J113" s="244"/>
      <c r="K113" s="244"/>
    </row>
    <row r="114" spans="1:11" hidden="1" x14ac:dyDescent="0.25">
      <c r="G114" s="72"/>
      <c r="H114" s="72"/>
      <c r="I114" s="73"/>
      <c r="J114" s="73"/>
      <c r="K114" s="73"/>
    </row>
    <row r="115" spans="1:11" ht="15.75" hidden="1" x14ac:dyDescent="0.25">
      <c r="A115" s="2"/>
      <c r="B115" s="2"/>
      <c r="E115" s="1"/>
      <c r="F115" s="2"/>
      <c r="G115" s="2"/>
      <c r="J115" s="1"/>
      <c r="K115" s="2"/>
    </row>
    <row r="116" spans="1:11" ht="15.75" hidden="1" x14ac:dyDescent="0.25">
      <c r="A116" s="2"/>
      <c r="B116" s="2"/>
      <c r="E116" s="1"/>
      <c r="F116" s="2"/>
      <c r="G116" s="2"/>
      <c r="J116" s="1"/>
      <c r="K116" s="2"/>
    </row>
    <row r="117" spans="1:11" hidden="1" x14ac:dyDescent="0.25">
      <c r="A117" s="35"/>
      <c r="B117" s="246"/>
      <c r="C117" s="246"/>
      <c r="D117" s="247"/>
      <c r="E117" s="247"/>
      <c r="F117" s="248"/>
      <c r="G117" s="248"/>
      <c r="H117" s="248"/>
      <c r="I117" s="248"/>
      <c r="J117" s="248"/>
      <c r="K117" s="248"/>
    </row>
    <row r="118" spans="1:11" hidden="1" x14ac:dyDescent="0.25">
      <c r="A118" s="35"/>
      <c r="B118" s="241"/>
      <c r="C118" s="241"/>
      <c r="D118" s="208"/>
      <c r="E118" s="208"/>
      <c r="F118" s="208"/>
      <c r="G118" s="208"/>
      <c r="H118" s="208"/>
      <c r="I118" s="208"/>
      <c r="J118" s="208"/>
      <c r="K118" s="208"/>
    </row>
    <row r="119" spans="1:11" hidden="1" x14ac:dyDescent="0.25">
      <c r="A119" s="35"/>
      <c r="B119" s="241"/>
      <c r="C119" s="241"/>
      <c r="D119" s="242"/>
      <c r="E119" s="242"/>
      <c r="F119" s="208"/>
      <c r="G119" s="208"/>
      <c r="H119" s="208"/>
      <c r="I119" s="208"/>
      <c r="J119" s="208"/>
      <c r="K119" s="208"/>
    </row>
    <row r="120" spans="1:11" ht="23.25" hidden="1" x14ac:dyDescent="0.35">
      <c r="A120" s="204" t="s">
        <v>110</v>
      </c>
      <c r="B120" s="204"/>
      <c r="C120" s="204"/>
      <c r="D120" s="204"/>
      <c r="E120" s="204"/>
      <c r="F120" s="204"/>
      <c r="G120" s="204"/>
      <c r="H120" s="204"/>
      <c r="I120" s="204"/>
      <c r="J120" s="204"/>
      <c r="K120" s="205"/>
    </row>
    <row r="121" spans="1:11" ht="21" hidden="1" x14ac:dyDescent="0.35">
      <c r="A121" s="188" t="s">
        <v>55</v>
      </c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</row>
    <row r="122" spans="1:11" ht="18.75" hidden="1" x14ac:dyDescent="0.3">
      <c r="A122" s="186" t="s">
        <v>68</v>
      </c>
      <c r="B122" s="187"/>
      <c r="C122" s="187"/>
      <c r="D122" s="187"/>
      <c r="E122" s="187"/>
      <c r="F122" s="187"/>
      <c r="G122" s="187"/>
      <c r="H122" s="187"/>
      <c r="I122" s="187"/>
      <c r="J122" s="187"/>
      <c r="K122" s="187"/>
    </row>
    <row r="123" spans="1:11" ht="21" hidden="1" x14ac:dyDescent="0.35">
      <c r="A123" s="188" t="s">
        <v>5</v>
      </c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</row>
    <row r="124" spans="1:11" ht="15.75" hidden="1" x14ac:dyDescent="0.25">
      <c r="A124" s="190" t="s">
        <v>76</v>
      </c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</row>
    <row r="125" spans="1:11" ht="16.5" hidden="1" thickBot="1" x14ac:dyDescent="0.3">
      <c r="A125" s="201" t="s">
        <v>77</v>
      </c>
      <c r="B125" s="201"/>
      <c r="C125" s="201"/>
      <c r="D125" s="201"/>
      <c r="E125" s="201"/>
      <c r="F125" s="201"/>
      <c r="G125" s="201"/>
      <c r="H125" s="201"/>
      <c r="I125" s="201"/>
      <c r="J125" s="201"/>
      <c r="K125" s="202"/>
    </row>
    <row r="126" spans="1:11" hidden="1" x14ac:dyDescent="0.25">
      <c r="A126" s="192" t="s">
        <v>6</v>
      </c>
      <c r="B126" s="193"/>
      <c r="C126" s="196" t="s">
        <v>7</v>
      </c>
      <c r="D126" s="197"/>
      <c r="E126" s="9"/>
      <c r="F126" s="10"/>
      <c r="G126" s="9"/>
      <c r="H126" s="10"/>
      <c r="I126" s="11"/>
      <c r="J126" s="12"/>
      <c r="K126" s="13" t="s">
        <v>8</v>
      </c>
    </row>
    <row r="127" spans="1:11" hidden="1" x14ac:dyDescent="0.25">
      <c r="A127" s="194"/>
      <c r="B127" s="195"/>
      <c r="C127" s="182" t="s">
        <v>9</v>
      </c>
      <c r="D127" s="183"/>
      <c r="E127" s="198" t="s">
        <v>10</v>
      </c>
      <c r="F127" s="199"/>
      <c r="G127" s="198" t="s">
        <v>11</v>
      </c>
      <c r="H127" s="199"/>
      <c r="I127" s="194" t="s">
        <v>12</v>
      </c>
      <c r="J127" s="200"/>
      <c r="K127" s="14" t="s">
        <v>13</v>
      </c>
    </row>
    <row r="128" spans="1:11" hidden="1" x14ac:dyDescent="0.25">
      <c r="A128" s="194"/>
      <c r="B128" s="195"/>
      <c r="C128" s="182" t="s">
        <v>14</v>
      </c>
      <c r="D128" s="183"/>
      <c r="E128" s="15"/>
      <c r="F128" s="16"/>
      <c r="G128" s="17"/>
      <c r="H128" s="18" t="s">
        <v>15</v>
      </c>
      <c r="I128" s="19" t="s">
        <v>16</v>
      </c>
      <c r="J128" s="20"/>
      <c r="K128" s="14" t="s">
        <v>17</v>
      </c>
    </row>
    <row r="129" spans="1:11" ht="15.75" hidden="1" thickBot="1" x14ac:dyDescent="0.3">
      <c r="A129" s="194"/>
      <c r="B129" s="195"/>
      <c r="C129" s="182"/>
      <c r="D129" s="183"/>
      <c r="E129" s="15"/>
      <c r="F129" s="16"/>
      <c r="G129" s="15"/>
      <c r="H129" s="16"/>
      <c r="I129" s="21" t="s">
        <v>18</v>
      </c>
      <c r="J129" s="20"/>
      <c r="K129" s="14" t="s">
        <v>19</v>
      </c>
    </row>
    <row r="130" spans="1:11" ht="18.75" hidden="1" x14ac:dyDescent="0.3">
      <c r="A130" s="184" t="s">
        <v>20</v>
      </c>
      <c r="B130" s="185"/>
      <c r="C130" s="175"/>
      <c r="D130" s="175"/>
      <c r="E130" s="175"/>
      <c r="F130" s="175"/>
      <c r="G130" s="175"/>
      <c r="H130" s="175"/>
      <c r="I130" s="175"/>
      <c r="J130" s="175"/>
      <c r="K130" s="22"/>
    </row>
    <row r="131" spans="1:11" ht="15.75" hidden="1" thickBot="1" x14ac:dyDescent="0.3">
      <c r="A131" s="23" t="s">
        <v>21</v>
      </c>
      <c r="B131" s="24"/>
      <c r="C131" s="25"/>
      <c r="D131" s="25"/>
      <c r="E131" s="25"/>
      <c r="F131" s="25"/>
      <c r="G131" s="25"/>
      <c r="H131" s="25"/>
      <c r="I131" s="25"/>
      <c r="J131" s="25"/>
      <c r="K131" s="26"/>
    </row>
    <row r="132" spans="1:11" ht="15.75" hidden="1" thickBot="1" x14ac:dyDescent="0.3">
      <c r="A132" s="176" t="s">
        <v>48</v>
      </c>
      <c r="B132" s="177"/>
      <c r="C132" s="180">
        <v>1</v>
      </c>
      <c r="D132" s="181"/>
      <c r="E132" s="180">
        <v>120204</v>
      </c>
      <c r="F132" s="180"/>
      <c r="G132" s="180"/>
      <c r="H132" s="180"/>
      <c r="I132" s="180">
        <f>E132*C132</f>
        <v>120204</v>
      </c>
      <c r="J132" s="181"/>
      <c r="K132" s="27">
        <f>I132*12</f>
        <v>1442448</v>
      </c>
    </row>
    <row r="133" spans="1:11" ht="15.75" hidden="1" thickBot="1" x14ac:dyDescent="0.3">
      <c r="A133" s="233" t="s">
        <v>49</v>
      </c>
      <c r="B133" s="234"/>
      <c r="C133" s="235">
        <v>0.5</v>
      </c>
      <c r="D133" s="235"/>
      <c r="E133" s="236">
        <v>113000</v>
      </c>
      <c r="F133" s="236"/>
      <c r="G133" s="236"/>
      <c r="H133" s="236"/>
      <c r="I133" s="226">
        <f t="shared" ref="I133" si="5">E133*C133</f>
        <v>56500</v>
      </c>
      <c r="J133" s="224"/>
      <c r="K133" s="48">
        <f t="shared" ref="K133:K134" si="6">I133*12</f>
        <v>678000</v>
      </c>
    </row>
    <row r="134" spans="1:11" ht="15.75" hidden="1" thickBot="1" x14ac:dyDescent="0.3">
      <c r="A134" s="237" t="s">
        <v>26</v>
      </c>
      <c r="B134" s="238"/>
      <c r="C134" s="239">
        <v>0.25</v>
      </c>
      <c r="D134" s="239"/>
      <c r="E134" s="240">
        <v>104000</v>
      </c>
      <c r="F134" s="240"/>
      <c r="G134" s="240"/>
      <c r="H134" s="240"/>
      <c r="I134" s="240">
        <f>C134*E134</f>
        <v>26000</v>
      </c>
      <c r="J134" s="216"/>
      <c r="K134" s="33">
        <f t="shared" si="6"/>
        <v>312000</v>
      </c>
    </row>
    <row r="135" spans="1:11" ht="15.75" hidden="1" thickBot="1" x14ac:dyDescent="0.3">
      <c r="A135" s="222" t="s">
        <v>28</v>
      </c>
      <c r="B135" s="223"/>
      <c r="C135" s="230">
        <v>1.75</v>
      </c>
      <c r="D135" s="230"/>
      <c r="E135" s="226"/>
      <c r="F135" s="226"/>
      <c r="G135" s="226"/>
      <c r="H135" s="226"/>
      <c r="I135" s="226">
        <f>SUM(I132:I134)</f>
        <v>202704</v>
      </c>
      <c r="J135" s="224"/>
      <c r="K135" s="27">
        <v>2434539</v>
      </c>
    </row>
    <row r="136" spans="1:11" ht="16.5" hidden="1" thickBot="1" x14ac:dyDescent="0.3">
      <c r="A136" s="231" t="s">
        <v>56</v>
      </c>
      <c r="B136" s="232"/>
      <c r="C136" s="220"/>
      <c r="D136" s="220"/>
      <c r="E136" s="220"/>
      <c r="F136" s="220"/>
      <c r="G136" s="220"/>
      <c r="H136" s="220"/>
      <c r="I136" s="220"/>
      <c r="J136" s="220"/>
      <c r="K136" s="51"/>
    </row>
    <row r="137" spans="1:11" ht="15.75" hidden="1" thickBot="1" x14ac:dyDescent="0.3">
      <c r="A137" s="222" t="s">
        <v>50</v>
      </c>
      <c r="B137" s="223"/>
      <c r="C137" s="224">
        <v>1</v>
      </c>
      <c r="D137" s="225"/>
      <c r="E137" s="226">
        <v>104000</v>
      </c>
      <c r="F137" s="226"/>
      <c r="G137" s="224"/>
      <c r="H137" s="225"/>
      <c r="I137" s="209">
        <v>104000</v>
      </c>
      <c r="J137" s="209"/>
      <c r="K137" s="33">
        <f>I137*12</f>
        <v>1248000</v>
      </c>
    </row>
    <row r="138" spans="1:11" ht="15.75" hidden="1" thickBot="1" x14ac:dyDescent="0.3">
      <c r="A138" s="57" t="s">
        <v>57</v>
      </c>
      <c r="B138" s="58"/>
      <c r="C138" s="214">
        <v>0.5</v>
      </c>
      <c r="D138" s="227"/>
      <c r="E138" s="59">
        <v>104000</v>
      </c>
      <c r="F138" s="60"/>
      <c r="G138" s="59"/>
      <c r="H138" s="61"/>
      <c r="I138" s="228">
        <f>C138*E138</f>
        <v>52000</v>
      </c>
      <c r="J138" s="229"/>
      <c r="K138" s="33">
        <f t="shared" ref="K138:K140" si="7">I138*12</f>
        <v>624000</v>
      </c>
    </row>
    <row r="139" spans="1:11" ht="15.75" hidden="1" thickBot="1" x14ac:dyDescent="0.3">
      <c r="A139" s="49" t="s">
        <v>51</v>
      </c>
      <c r="B139" s="53"/>
      <c r="C139" s="216">
        <v>1</v>
      </c>
      <c r="D139" s="217"/>
      <c r="E139" s="216">
        <v>104000</v>
      </c>
      <c r="F139" s="217"/>
      <c r="G139" s="218"/>
      <c r="H139" s="219"/>
      <c r="I139" s="216">
        <v>104000</v>
      </c>
      <c r="J139" s="220"/>
      <c r="K139" s="33">
        <f t="shared" si="7"/>
        <v>1248000</v>
      </c>
    </row>
    <row r="140" spans="1:11" ht="15.75" hidden="1" thickBot="1" x14ac:dyDescent="0.3">
      <c r="A140" s="49" t="s">
        <v>44</v>
      </c>
      <c r="B140" s="53"/>
      <c r="C140" s="62">
        <v>0.5</v>
      </c>
      <c r="D140" s="63"/>
      <c r="E140" s="59">
        <v>104000</v>
      </c>
      <c r="F140" s="60"/>
      <c r="G140" s="64"/>
      <c r="H140" s="65"/>
      <c r="I140" s="216">
        <f>C140*E140</f>
        <v>52000</v>
      </c>
      <c r="J140" s="221"/>
      <c r="K140" s="33">
        <f t="shared" si="7"/>
        <v>624000</v>
      </c>
    </row>
    <row r="141" spans="1:11" ht="15.75" hidden="1" thickBot="1" x14ac:dyDescent="0.3">
      <c r="A141" s="49" t="s">
        <v>28</v>
      </c>
      <c r="B141" s="53"/>
      <c r="C141" s="62">
        <v>3</v>
      </c>
      <c r="D141" s="63"/>
      <c r="E141" s="59"/>
      <c r="F141" s="60"/>
      <c r="G141" s="64"/>
      <c r="H141" s="65"/>
      <c r="I141" s="216">
        <f>I137+I138+I139+I140</f>
        <v>312000</v>
      </c>
      <c r="J141" s="221"/>
      <c r="K141" s="33">
        <f>SUM(K137:K140)</f>
        <v>3744000</v>
      </c>
    </row>
    <row r="142" spans="1:11" ht="15.75" hidden="1" thickBot="1" x14ac:dyDescent="0.3">
      <c r="A142" s="49" t="s">
        <v>28</v>
      </c>
      <c r="B142" s="53"/>
      <c r="C142" s="214">
        <v>4.75</v>
      </c>
      <c r="D142" s="215"/>
      <c r="E142" s="216"/>
      <c r="F142" s="217"/>
      <c r="G142" s="218"/>
      <c r="H142" s="219"/>
      <c r="I142" s="216">
        <f>I135+I141</f>
        <v>514704</v>
      </c>
      <c r="J142" s="220"/>
      <c r="K142" s="33">
        <f>K141+K135</f>
        <v>6178539</v>
      </c>
    </row>
    <row r="143" spans="1:11" hidden="1" x14ac:dyDescent="0.25">
      <c r="A143" s="35"/>
      <c r="B143" s="206"/>
      <c r="C143" s="206"/>
      <c r="D143" s="209"/>
      <c r="E143" s="209"/>
      <c r="F143" s="209"/>
      <c r="G143" s="209"/>
      <c r="H143" s="209"/>
      <c r="I143" s="209"/>
      <c r="J143" s="209"/>
      <c r="K143" s="209"/>
    </row>
    <row r="144" spans="1:11" hidden="1" x14ac:dyDescent="0.25">
      <c r="A144" s="47" t="s">
        <v>52</v>
      </c>
      <c r="B144" s="206" t="s">
        <v>58</v>
      </c>
      <c r="C144" s="206"/>
      <c r="D144" s="210"/>
      <c r="E144" s="210"/>
      <c r="F144" s="210"/>
      <c r="G144" s="210"/>
      <c r="H144" s="210"/>
      <c r="I144" s="210"/>
      <c r="J144" s="210"/>
      <c r="K144" s="210"/>
    </row>
    <row r="145" spans="1:11" hidden="1" x14ac:dyDescent="0.25">
      <c r="A145" s="66"/>
      <c r="B145" s="42"/>
      <c r="C145" s="42"/>
      <c r="D145" s="209"/>
      <c r="E145" s="209"/>
      <c r="F145" s="211"/>
      <c r="G145" s="211"/>
      <c r="H145" s="211"/>
      <c r="I145" s="211"/>
      <c r="J145" s="211"/>
      <c r="K145" s="211"/>
    </row>
    <row r="146" spans="1:11" hidden="1" x14ac:dyDescent="0.25">
      <c r="A146" s="54" t="s">
        <v>30</v>
      </c>
      <c r="B146" s="206"/>
      <c r="C146" s="206"/>
      <c r="D146" s="212"/>
      <c r="E146" s="212"/>
      <c r="F146" s="209"/>
      <c r="G146" s="209"/>
      <c r="H146" s="213" t="s">
        <v>59</v>
      </c>
      <c r="I146" s="213"/>
      <c r="J146" s="210"/>
      <c r="K146" s="210"/>
    </row>
    <row r="147" spans="1:11" hidden="1" x14ac:dyDescent="0.25">
      <c r="A147" s="35"/>
      <c r="B147" s="206"/>
      <c r="C147" s="206"/>
      <c r="D147" s="208"/>
      <c r="E147" s="208"/>
      <c r="F147" s="208"/>
      <c r="G147" s="208"/>
      <c r="H147" s="208"/>
      <c r="I147" s="208"/>
      <c r="J147" s="208"/>
      <c r="K147" s="208"/>
    </row>
    <row r="148" spans="1:11" hidden="1" x14ac:dyDescent="0.25">
      <c r="A148" s="35"/>
      <c r="B148" s="206"/>
      <c r="C148" s="206"/>
      <c r="D148" s="209"/>
      <c r="E148" s="209"/>
      <c r="F148" s="209"/>
      <c r="G148" s="209"/>
      <c r="H148" s="209"/>
      <c r="I148" s="209"/>
      <c r="J148" s="209"/>
      <c r="K148" s="209"/>
    </row>
    <row r="149" spans="1:11" hidden="1" x14ac:dyDescent="0.25">
      <c r="A149" s="35"/>
      <c r="B149" s="206"/>
      <c r="C149" s="206"/>
      <c r="D149" s="207"/>
      <c r="E149" s="207"/>
      <c r="F149" s="207"/>
      <c r="G149" s="207"/>
      <c r="H149" s="207"/>
      <c r="I149" s="207"/>
      <c r="J149" s="207"/>
      <c r="K149" s="207"/>
    </row>
    <row r="150" spans="1:11" hidden="1" x14ac:dyDescent="0.25">
      <c r="A150" s="35"/>
      <c r="B150" s="42"/>
      <c r="C150" s="42"/>
      <c r="D150" s="67"/>
      <c r="E150" s="67"/>
      <c r="F150" s="67"/>
      <c r="G150" s="67"/>
      <c r="H150" s="67"/>
      <c r="I150" s="67"/>
      <c r="J150" s="67"/>
      <c r="K150" s="67"/>
    </row>
    <row r="151" spans="1:11" hidden="1" x14ac:dyDescent="0.25">
      <c r="A151" s="35"/>
      <c r="B151" s="42"/>
      <c r="C151" s="42"/>
      <c r="D151" s="67"/>
      <c r="E151" s="67"/>
      <c r="F151" s="67"/>
      <c r="G151" s="67"/>
      <c r="H151" s="67"/>
      <c r="I151" s="67"/>
      <c r="J151" s="67"/>
      <c r="K151" s="67"/>
    </row>
    <row r="152" spans="1:11" x14ac:dyDescent="0.25">
      <c r="A152" s="35"/>
      <c r="B152" s="42"/>
      <c r="C152" s="42"/>
      <c r="D152" s="67"/>
      <c r="E152" s="67"/>
      <c r="F152" s="67"/>
      <c r="G152" s="67"/>
      <c r="H152" s="67"/>
      <c r="I152" s="67"/>
      <c r="J152" s="67"/>
      <c r="K152" s="67"/>
    </row>
    <row r="153" spans="1:11" x14ac:dyDescent="0.25">
      <c r="A153" s="35"/>
      <c r="B153" s="42"/>
      <c r="C153" s="42"/>
      <c r="D153" s="67"/>
      <c r="E153" s="67"/>
      <c r="F153" s="67"/>
      <c r="G153" s="67"/>
      <c r="H153" s="67"/>
      <c r="I153" s="67"/>
      <c r="J153" s="67"/>
      <c r="K153" s="67"/>
    </row>
    <row r="154" spans="1:11" x14ac:dyDescent="0.25">
      <c r="A154" s="35"/>
      <c r="B154" s="42"/>
      <c r="C154" s="42"/>
      <c r="D154" s="67"/>
      <c r="E154" s="67"/>
      <c r="F154" s="67"/>
      <c r="G154" s="67"/>
      <c r="H154" s="67"/>
      <c r="I154" s="67"/>
      <c r="J154" s="67"/>
      <c r="K154" s="67"/>
    </row>
    <row r="155" spans="1:11" x14ac:dyDescent="0.25">
      <c r="A155" s="35"/>
      <c r="B155" s="42"/>
      <c r="C155" s="42"/>
      <c r="D155" s="67"/>
      <c r="E155" s="67"/>
      <c r="F155" s="67"/>
      <c r="G155" s="75"/>
      <c r="H155" s="75"/>
      <c r="I155" s="75"/>
      <c r="J155" s="75"/>
      <c r="K155" s="75"/>
    </row>
    <row r="156" spans="1:11" ht="15.75" x14ac:dyDescent="0.25">
      <c r="A156" s="1" t="s">
        <v>0</v>
      </c>
      <c r="B156" s="2"/>
      <c r="C156" s="2"/>
      <c r="G156" s="76"/>
      <c r="H156" s="338" t="s">
        <v>113</v>
      </c>
      <c r="I156" s="338"/>
      <c r="J156" s="338"/>
      <c r="K156" s="338"/>
    </row>
    <row r="157" spans="1:11" x14ac:dyDescent="0.25">
      <c r="A157" s="3"/>
      <c r="B157" s="3"/>
      <c r="C157" s="3"/>
      <c r="D157" s="4"/>
      <c r="E157" s="4"/>
      <c r="G157" s="76"/>
      <c r="H157" s="203" t="s">
        <v>1</v>
      </c>
      <c r="I157" s="203"/>
      <c r="J157" s="203"/>
      <c r="K157" s="203"/>
    </row>
    <row r="158" spans="1:11" ht="15.75" x14ac:dyDescent="0.25">
      <c r="A158" s="5" t="s">
        <v>2</v>
      </c>
      <c r="B158" s="3"/>
      <c r="C158" s="3"/>
      <c r="D158" s="4"/>
      <c r="E158" s="4"/>
      <c r="G158" s="338" t="s">
        <v>3</v>
      </c>
      <c r="H158" s="338"/>
      <c r="I158" s="338"/>
      <c r="J158" s="338"/>
      <c r="K158" s="338"/>
    </row>
    <row r="159" spans="1:11" x14ac:dyDescent="0.25">
      <c r="A159" s="4"/>
      <c r="B159" s="4"/>
      <c r="C159" s="4"/>
      <c r="D159" s="4"/>
      <c r="E159" s="4"/>
      <c r="G159" s="76"/>
      <c r="H159" s="203" t="s">
        <v>111</v>
      </c>
      <c r="I159" s="203"/>
      <c r="J159" s="203"/>
      <c r="K159" s="203"/>
    </row>
    <row r="160" spans="1:11" x14ac:dyDescent="0.25">
      <c r="A160" s="6"/>
      <c r="B160" s="4"/>
      <c r="C160" s="3" t="s">
        <v>4</v>
      </c>
      <c r="D160" s="4"/>
      <c r="E160" s="4"/>
      <c r="G160" s="76"/>
      <c r="H160" s="76"/>
      <c r="I160" s="203" t="s">
        <v>112</v>
      </c>
      <c r="J160" s="203"/>
      <c r="K160" s="203"/>
    </row>
    <row r="161" spans="1:11" x14ac:dyDescent="0.25">
      <c r="G161" s="76"/>
      <c r="H161" s="76"/>
      <c r="I161" s="77"/>
      <c r="J161" s="77"/>
      <c r="K161" s="77"/>
    </row>
    <row r="162" spans="1:11" ht="15.75" x14ac:dyDescent="0.25">
      <c r="A162" s="2"/>
      <c r="B162" s="2"/>
      <c r="E162" s="1"/>
      <c r="F162" s="2"/>
      <c r="G162" s="2"/>
      <c r="J162" s="1"/>
      <c r="K162" s="2"/>
    </row>
    <row r="163" spans="1:11" ht="15.75" hidden="1" x14ac:dyDescent="0.25">
      <c r="A163" s="2"/>
      <c r="B163" s="2"/>
      <c r="E163" s="1"/>
      <c r="F163" s="2"/>
      <c r="G163" s="2"/>
      <c r="J163" s="1"/>
      <c r="K163" s="2"/>
    </row>
    <row r="164" spans="1:11" hidden="1" x14ac:dyDescent="0.25">
      <c r="J164" s="41"/>
    </row>
    <row r="165" spans="1:11" hidden="1" x14ac:dyDescent="0.25">
      <c r="J165" s="41"/>
    </row>
    <row r="166" spans="1:11" x14ac:dyDescent="0.25">
      <c r="J166" s="41"/>
    </row>
    <row r="167" spans="1:11" ht="23.25" x14ac:dyDescent="0.35">
      <c r="A167" s="204" t="s">
        <v>106</v>
      </c>
      <c r="B167" s="204"/>
      <c r="C167" s="204"/>
      <c r="D167" s="204"/>
      <c r="E167" s="204"/>
      <c r="F167" s="204"/>
      <c r="G167" s="204"/>
      <c r="H167" s="204"/>
      <c r="I167" s="204"/>
      <c r="J167" s="204"/>
      <c r="K167" s="205"/>
    </row>
    <row r="168" spans="1:11" ht="21" x14ac:dyDescent="0.35">
      <c r="A168" s="188" t="s">
        <v>60</v>
      </c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</row>
    <row r="169" spans="1:11" ht="18.75" x14ac:dyDescent="0.3">
      <c r="A169" s="186" t="s">
        <v>68</v>
      </c>
      <c r="B169" s="187"/>
      <c r="C169" s="187"/>
      <c r="D169" s="187"/>
      <c r="E169" s="187"/>
      <c r="F169" s="187"/>
      <c r="G169" s="187"/>
      <c r="H169" s="187"/>
      <c r="I169" s="187"/>
      <c r="J169" s="187"/>
      <c r="K169" s="187"/>
    </row>
    <row r="170" spans="1:11" ht="21" x14ac:dyDescent="0.35">
      <c r="A170" s="188" t="s">
        <v>5</v>
      </c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</row>
    <row r="171" spans="1:11" ht="15.75" x14ac:dyDescent="0.25">
      <c r="A171" s="190" t="s">
        <v>78</v>
      </c>
      <c r="B171" s="191"/>
      <c r="C171" s="191"/>
      <c r="D171" s="191"/>
      <c r="E171" s="191"/>
      <c r="F171" s="191"/>
      <c r="G171" s="191"/>
      <c r="H171" s="191"/>
      <c r="I171" s="191"/>
      <c r="J171" s="191"/>
      <c r="K171" s="191"/>
    </row>
    <row r="172" spans="1:11" ht="16.5" thickBot="1" x14ac:dyDescent="0.3">
      <c r="A172" s="201" t="s">
        <v>79</v>
      </c>
      <c r="B172" s="201"/>
      <c r="C172" s="201"/>
      <c r="D172" s="201"/>
      <c r="E172" s="201"/>
      <c r="F172" s="201"/>
      <c r="G172" s="201"/>
      <c r="H172" s="201"/>
      <c r="I172" s="201"/>
      <c r="J172" s="201"/>
      <c r="K172" s="202"/>
    </row>
    <row r="173" spans="1:11" x14ac:dyDescent="0.25">
      <c r="A173" s="192" t="s">
        <v>6</v>
      </c>
      <c r="B173" s="193"/>
      <c r="C173" s="196" t="s">
        <v>7</v>
      </c>
      <c r="D173" s="197"/>
      <c r="E173" s="9"/>
      <c r="F173" s="10"/>
      <c r="G173" s="9"/>
      <c r="H173" s="10"/>
      <c r="I173" s="11"/>
      <c r="J173" s="12"/>
      <c r="K173" s="13" t="s">
        <v>8</v>
      </c>
    </row>
    <row r="174" spans="1:11" x14ac:dyDescent="0.25">
      <c r="A174" s="194"/>
      <c r="B174" s="195"/>
      <c r="C174" s="182" t="s">
        <v>9</v>
      </c>
      <c r="D174" s="183"/>
      <c r="E174" s="198" t="s">
        <v>10</v>
      </c>
      <c r="F174" s="199"/>
      <c r="G174" s="198" t="s">
        <v>11</v>
      </c>
      <c r="H174" s="199"/>
      <c r="I174" s="194" t="s">
        <v>12</v>
      </c>
      <c r="J174" s="200"/>
      <c r="K174" s="14" t="s">
        <v>13</v>
      </c>
    </row>
    <row r="175" spans="1:11" x14ac:dyDescent="0.25">
      <c r="A175" s="194"/>
      <c r="B175" s="195"/>
      <c r="C175" s="182" t="s">
        <v>14</v>
      </c>
      <c r="D175" s="183"/>
      <c r="E175" s="15"/>
      <c r="F175" s="16"/>
      <c r="G175" s="17"/>
      <c r="H175" s="18" t="s">
        <v>15</v>
      </c>
      <c r="I175" s="19" t="s">
        <v>16</v>
      </c>
      <c r="J175" s="20"/>
      <c r="K175" s="14" t="s">
        <v>17</v>
      </c>
    </row>
    <row r="176" spans="1:11" ht="15.75" thickBot="1" x14ac:dyDescent="0.3">
      <c r="A176" s="194"/>
      <c r="B176" s="195"/>
      <c r="C176" s="182"/>
      <c r="D176" s="183"/>
      <c r="E176" s="15"/>
      <c r="F176" s="16"/>
      <c r="G176" s="15"/>
      <c r="H176" s="16"/>
      <c r="I176" s="21" t="s">
        <v>18</v>
      </c>
      <c r="J176" s="20"/>
      <c r="K176" s="14" t="s">
        <v>19</v>
      </c>
    </row>
    <row r="177" spans="1:14" ht="18.75" x14ac:dyDescent="0.3">
      <c r="A177" s="184" t="s">
        <v>20</v>
      </c>
      <c r="B177" s="185"/>
      <c r="C177" s="175"/>
      <c r="D177" s="175"/>
      <c r="E177" s="175"/>
      <c r="F177" s="175"/>
      <c r="G177" s="175"/>
      <c r="H177" s="175"/>
      <c r="I177" s="175"/>
      <c r="J177" s="175"/>
      <c r="K177" s="22"/>
    </row>
    <row r="178" spans="1:14" ht="15.75" thickBot="1" x14ac:dyDescent="0.3">
      <c r="A178" s="23" t="s">
        <v>21</v>
      </c>
      <c r="B178" s="24"/>
      <c r="C178" s="25"/>
      <c r="D178" s="25"/>
      <c r="E178" s="25"/>
      <c r="F178" s="25"/>
      <c r="G178" s="25"/>
      <c r="H178" s="25"/>
      <c r="I178" s="25"/>
      <c r="J178" s="25"/>
      <c r="K178" s="26"/>
    </row>
    <row r="179" spans="1:14" ht="15.75" thickBot="1" x14ac:dyDescent="0.3">
      <c r="A179" s="176" t="s">
        <v>48</v>
      </c>
      <c r="B179" s="177"/>
      <c r="C179" s="178">
        <v>0.5</v>
      </c>
      <c r="D179" s="179"/>
      <c r="E179" s="180">
        <v>104000</v>
      </c>
      <c r="F179" s="180"/>
      <c r="G179" s="180"/>
      <c r="H179" s="180"/>
      <c r="I179" s="180">
        <f>E179*C179</f>
        <v>52000</v>
      </c>
      <c r="J179" s="181"/>
      <c r="K179" s="27">
        <f>I179*12</f>
        <v>624000</v>
      </c>
    </row>
    <row r="180" spans="1:14" x14ac:dyDescent="0.25">
      <c r="J180" s="41"/>
    </row>
    <row r="181" spans="1:14" ht="15.75" x14ac:dyDescent="0.25">
      <c r="A181" s="1" t="s">
        <v>22</v>
      </c>
      <c r="D181" s="2" t="s">
        <v>61</v>
      </c>
      <c r="E181" s="2"/>
      <c r="J181" s="41"/>
    </row>
    <row r="182" spans="1:14" ht="15.75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68"/>
      <c r="K182" s="1"/>
    </row>
    <row r="183" spans="1:14" ht="15.75" x14ac:dyDescent="0.25">
      <c r="A183" s="1" t="s">
        <v>30</v>
      </c>
      <c r="B183" s="1"/>
      <c r="C183" s="1"/>
      <c r="D183" s="1" t="s">
        <v>62</v>
      </c>
      <c r="E183" s="1"/>
      <c r="F183" s="1"/>
      <c r="G183" s="1"/>
      <c r="H183" s="1"/>
      <c r="I183" s="1"/>
      <c r="J183" s="68"/>
      <c r="K183" s="1"/>
    </row>
    <row r="184" spans="1:14" x14ac:dyDescent="0.25">
      <c r="J184" s="41"/>
      <c r="K184" s="69"/>
      <c r="L184" s="69"/>
      <c r="M184" s="69"/>
      <c r="N184" s="69"/>
    </row>
    <row r="185" spans="1:14" x14ac:dyDescent="0.25">
      <c r="J185" s="41"/>
      <c r="K185" s="69"/>
      <c r="L185" s="69"/>
      <c r="M185" s="69"/>
      <c r="N185" s="69"/>
    </row>
    <row r="186" spans="1:14" x14ac:dyDescent="0.25">
      <c r="E186" s="69"/>
      <c r="J186" s="41"/>
      <c r="K186" s="69"/>
      <c r="L186" s="69"/>
      <c r="M186" s="69"/>
      <c r="N186" s="69"/>
    </row>
    <row r="187" spans="1:14" x14ac:dyDescent="0.25">
      <c r="J187" s="41"/>
    </row>
    <row r="188" spans="1:14" x14ac:dyDescent="0.25">
      <c r="J188" s="41"/>
    </row>
    <row r="189" spans="1:14" x14ac:dyDescent="0.25">
      <c r="J189" s="41"/>
      <c r="K189" s="69"/>
    </row>
    <row r="190" spans="1:14" x14ac:dyDescent="0.25">
      <c r="J190" s="41"/>
    </row>
    <row r="191" spans="1:14" x14ac:dyDescent="0.25">
      <c r="J191" s="41"/>
      <c r="K191" s="69"/>
    </row>
    <row r="192" spans="1:14" x14ac:dyDescent="0.25">
      <c r="J192" s="41"/>
    </row>
    <row r="193" spans="10:10" x14ac:dyDescent="0.25">
      <c r="J193" s="41"/>
    </row>
    <row r="194" spans="10:10" x14ac:dyDescent="0.25">
      <c r="J194" s="41"/>
    </row>
    <row r="195" spans="10:10" x14ac:dyDescent="0.25">
      <c r="J195" s="41"/>
    </row>
    <row r="196" spans="10:10" x14ac:dyDescent="0.25">
      <c r="J196" s="41"/>
    </row>
    <row r="197" spans="10:10" x14ac:dyDescent="0.25">
      <c r="J197" s="41"/>
    </row>
    <row r="198" spans="10:10" x14ac:dyDescent="0.25">
      <c r="J198" s="41"/>
    </row>
    <row r="199" spans="10:10" x14ac:dyDescent="0.25">
      <c r="J199" s="41"/>
    </row>
    <row r="200" spans="10:10" x14ac:dyDescent="0.25">
      <c r="J200" s="41"/>
    </row>
    <row r="201" spans="10:10" x14ac:dyDescent="0.25">
      <c r="J201" s="41"/>
    </row>
    <row r="202" spans="10:10" x14ac:dyDescent="0.25">
      <c r="J202" s="41"/>
    </row>
    <row r="203" spans="10:10" x14ac:dyDescent="0.25">
      <c r="J203" s="41"/>
    </row>
    <row r="204" spans="10:10" x14ac:dyDescent="0.25">
      <c r="J204" s="41"/>
    </row>
    <row r="205" spans="10:10" x14ac:dyDescent="0.25">
      <c r="J205" s="41"/>
    </row>
    <row r="206" spans="10:10" x14ac:dyDescent="0.25">
      <c r="J206" s="41"/>
    </row>
    <row r="207" spans="10:10" x14ac:dyDescent="0.25">
      <c r="J207" s="41"/>
    </row>
    <row r="208" spans="10:10" x14ac:dyDescent="0.25">
      <c r="J208" s="41"/>
    </row>
    <row r="209" spans="10:10" x14ac:dyDescent="0.25">
      <c r="J209" s="41"/>
    </row>
    <row r="210" spans="10:10" x14ac:dyDescent="0.25">
      <c r="J210" s="41"/>
    </row>
    <row r="211" spans="10:10" x14ac:dyDescent="0.25">
      <c r="J211" s="41"/>
    </row>
    <row r="212" spans="10:10" x14ac:dyDescent="0.25">
      <c r="J212" s="41"/>
    </row>
    <row r="213" spans="10:10" x14ac:dyDescent="0.25">
      <c r="J213" s="41"/>
    </row>
    <row r="214" spans="10:10" x14ac:dyDescent="0.25">
      <c r="J214" s="41"/>
    </row>
    <row r="215" spans="10:10" x14ac:dyDescent="0.25">
      <c r="J215" s="41"/>
    </row>
    <row r="216" spans="10:10" x14ac:dyDescent="0.25">
      <c r="J216" s="41"/>
    </row>
  </sheetData>
  <mergeCells count="376">
    <mergeCell ref="H1:K1"/>
    <mergeCell ref="G2:K2"/>
    <mergeCell ref="F3:K3"/>
    <mergeCell ref="G4:K4"/>
    <mergeCell ref="H52:L52"/>
    <mergeCell ref="G53:L53"/>
    <mergeCell ref="I57:L57"/>
    <mergeCell ref="J58:L58"/>
    <mergeCell ref="G55:L55"/>
    <mergeCell ref="G54:L54"/>
    <mergeCell ref="A12:K12"/>
    <mergeCell ref="A13:K13"/>
    <mergeCell ref="A41:K41"/>
    <mergeCell ref="H5:K5"/>
    <mergeCell ref="I7:K7"/>
    <mergeCell ref="A9:K9"/>
    <mergeCell ref="B3:C3"/>
    <mergeCell ref="D3:E3"/>
    <mergeCell ref="A10:K10"/>
    <mergeCell ref="A11:K11"/>
    <mergeCell ref="A14:B17"/>
    <mergeCell ref="C14:D14"/>
    <mergeCell ref="C15:D15"/>
    <mergeCell ref="E15:F15"/>
    <mergeCell ref="G15:H15"/>
    <mergeCell ref="I15:J15"/>
    <mergeCell ref="I18:J18"/>
    <mergeCell ref="A19:B19"/>
    <mergeCell ref="C19:D19"/>
    <mergeCell ref="E19:F19"/>
    <mergeCell ref="G19:H19"/>
    <mergeCell ref="I19:J19"/>
    <mergeCell ref="C16:D16"/>
    <mergeCell ref="C17:D17"/>
    <mergeCell ref="A18:B18"/>
    <mergeCell ref="C18:D18"/>
    <mergeCell ref="E18:F18"/>
    <mergeCell ref="G18:H18"/>
    <mergeCell ref="A20:B20"/>
    <mergeCell ref="C20:D20"/>
    <mergeCell ref="E20:F20"/>
    <mergeCell ref="G20:H20"/>
    <mergeCell ref="I20:J20"/>
    <mergeCell ref="A21:B21"/>
    <mergeCell ref="C21:D21"/>
    <mergeCell ref="E21:F21"/>
    <mergeCell ref="G21:H21"/>
    <mergeCell ref="I21:J21"/>
    <mergeCell ref="A22:B22"/>
    <mergeCell ref="C22:D22"/>
    <mergeCell ref="E22:F22"/>
    <mergeCell ref="G22:H22"/>
    <mergeCell ref="I22:J22"/>
    <mergeCell ref="A23:B23"/>
    <mergeCell ref="C23:D23"/>
    <mergeCell ref="E23:F23"/>
    <mergeCell ref="G23:H23"/>
    <mergeCell ref="I23:J23"/>
    <mergeCell ref="C24:D24"/>
    <mergeCell ref="E24:F24"/>
    <mergeCell ref="G24:H24"/>
    <mergeCell ref="I24:J24"/>
    <mergeCell ref="A25:B25"/>
    <mergeCell ref="C25:D25"/>
    <mergeCell ref="E25:F25"/>
    <mergeCell ref="G25:H25"/>
    <mergeCell ref="I25:J25"/>
    <mergeCell ref="A26:B26"/>
    <mergeCell ref="C26:D26"/>
    <mergeCell ref="E26:F26"/>
    <mergeCell ref="G26:H26"/>
    <mergeCell ref="I26:J26"/>
    <mergeCell ref="A27:B27"/>
    <mergeCell ref="C27:D27"/>
    <mergeCell ref="E27:F27"/>
    <mergeCell ref="G27:H27"/>
    <mergeCell ref="I27:J27"/>
    <mergeCell ref="A28:B28"/>
    <mergeCell ref="C28:D28"/>
    <mergeCell ref="E28:F28"/>
    <mergeCell ref="G28:H28"/>
    <mergeCell ref="I28:J28"/>
    <mergeCell ref="A29:B29"/>
    <mergeCell ref="C29:D29"/>
    <mergeCell ref="E29:F29"/>
    <mergeCell ref="G29:H29"/>
    <mergeCell ref="I29:J29"/>
    <mergeCell ref="A30:B30"/>
    <mergeCell ref="C30:D30"/>
    <mergeCell ref="E30:F30"/>
    <mergeCell ref="G30:H30"/>
    <mergeCell ref="I30:J30"/>
    <mergeCell ref="A31:B31"/>
    <mergeCell ref="C31:D31"/>
    <mergeCell ref="E31:F31"/>
    <mergeCell ref="G31:H31"/>
    <mergeCell ref="I31:J31"/>
    <mergeCell ref="A32:B32"/>
    <mergeCell ref="C32:D32"/>
    <mergeCell ref="E32:F32"/>
    <mergeCell ref="G32:H32"/>
    <mergeCell ref="I32:J32"/>
    <mergeCell ref="A33:B33"/>
    <mergeCell ref="C33:D33"/>
    <mergeCell ref="E33:F33"/>
    <mergeCell ref="G33:H33"/>
    <mergeCell ref="I33:J33"/>
    <mergeCell ref="A34:B34"/>
    <mergeCell ref="C34:D34"/>
    <mergeCell ref="E34:F34"/>
    <mergeCell ref="G34:H34"/>
    <mergeCell ref="I34:J34"/>
    <mergeCell ref="A35:B35"/>
    <mergeCell ref="C35:D35"/>
    <mergeCell ref="E35:F35"/>
    <mergeCell ref="G35:H35"/>
    <mergeCell ref="I35:J35"/>
    <mergeCell ref="C36:D36"/>
    <mergeCell ref="E36:F36"/>
    <mergeCell ref="G36:H36"/>
    <mergeCell ref="I36:J36"/>
    <mergeCell ref="A37:B37"/>
    <mergeCell ref="C37:D37"/>
    <mergeCell ref="E37:F37"/>
    <mergeCell ref="G37:H37"/>
    <mergeCell ref="I37:J37"/>
    <mergeCell ref="A38:B38"/>
    <mergeCell ref="C38:D38"/>
    <mergeCell ref="E38:F38"/>
    <mergeCell ref="G38:H38"/>
    <mergeCell ref="I38:J38"/>
    <mergeCell ref="A39:B39"/>
    <mergeCell ref="C39:D39"/>
    <mergeCell ref="E39:F39"/>
    <mergeCell ref="G39:H39"/>
    <mergeCell ref="I39:J39"/>
    <mergeCell ref="A40:B40"/>
    <mergeCell ref="C40:D40"/>
    <mergeCell ref="E40:F40"/>
    <mergeCell ref="G40:H40"/>
    <mergeCell ref="I40:J40"/>
    <mergeCell ref="A42:B42"/>
    <mergeCell ref="C42:D42"/>
    <mergeCell ref="E42:F42"/>
    <mergeCell ref="G42:H42"/>
    <mergeCell ref="I42:J42"/>
    <mergeCell ref="A43:B43"/>
    <mergeCell ref="C43:D43"/>
    <mergeCell ref="E43:F43"/>
    <mergeCell ref="G43:H43"/>
    <mergeCell ref="I43:J43"/>
    <mergeCell ref="C44:D44"/>
    <mergeCell ref="I44:J44"/>
    <mergeCell ref="C45:D45"/>
    <mergeCell ref="I45:J45"/>
    <mergeCell ref="B48:K48"/>
    <mergeCell ref="A53:B53"/>
    <mergeCell ref="C53:D53"/>
    <mergeCell ref="E53:F53"/>
    <mergeCell ref="E44:F44"/>
    <mergeCell ref="E45:F45"/>
    <mergeCell ref="A68:K68"/>
    <mergeCell ref="A70:K70"/>
    <mergeCell ref="A71:K71"/>
    <mergeCell ref="A65:K65"/>
    <mergeCell ref="A67:K67"/>
    <mergeCell ref="A69:J69"/>
    <mergeCell ref="A66:K66"/>
    <mergeCell ref="F56:H56"/>
    <mergeCell ref="A72:J72"/>
    <mergeCell ref="A73:B76"/>
    <mergeCell ref="C73:D73"/>
    <mergeCell ref="C74:D74"/>
    <mergeCell ref="E74:F74"/>
    <mergeCell ref="G74:H74"/>
    <mergeCell ref="I74:J74"/>
    <mergeCell ref="C75:D75"/>
    <mergeCell ref="C76:D76"/>
    <mergeCell ref="A77:B77"/>
    <mergeCell ref="C77:D77"/>
    <mergeCell ref="E77:F77"/>
    <mergeCell ref="G77:H77"/>
    <mergeCell ref="I77:J77"/>
    <mergeCell ref="A79:B79"/>
    <mergeCell ref="C79:D79"/>
    <mergeCell ref="E79:F79"/>
    <mergeCell ref="G79:H79"/>
    <mergeCell ref="I79:J79"/>
    <mergeCell ref="A80:B80"/>
    <mergeCell ref="C80:D80"/>
    <mergeCell ref="E80:F80"/>
    <mergeCell ref="G80:H80"/>
    <mergeCell ref="I80:J80"/>
    <mergeCell ref="A81:B81"/>
    <mergeCell ref="C81:D81"/>
    <mergeCell ref="E81:F81"/>
    <mergeCell ref="G81:H81"/>
    <mergeCell ref="I81:J81"/>
    <mergeCell ref="C82:D82"/>
    <mergeCell ref="E82:F82"/>
    <mergeCell ref="G82:H82"/>
    <mergeCell ref="I82:J82"/>
    <mergeCell ref="A83:B83"/>
    <mergeCell ref="C83:D83"/>
    <mergeCell ref="E83:F83"/>
    <mergeCell ref="G83:H83"/>
    <mergeCell ref="I83:J83"/>
    <mergeCell ref="A84:B84"/>
    <mergeCell ref="C84:D84"/>
    <mergeCell ref="E84:F84"/>
    <mergeCell ref="G84:H84"/>
    <mergeCell ref="I84:J84"/>
    <mergeCell ref="C85:D85"/>
    <mergeCell ref="E85:F85"/>
    <mergeCell ref="G85:H85"/>
    <mergeCell ref="I85:J85"/>
    <mergeCell ref="B90:K90"/>
    <mergeCell ref="D91:K91"/>
    <mergeCell ref="B92:C92"/>
    <mergeCell ref="D92:E92"/>
    <mergeCell ref="F92:G92"/>
    <mergeCell ref="H92:K92"/>
    <mergeCell ref="C86:D86"/>
    <mergeCell ref="E86:F86"/>
    <mergeCell ref="G86:H86"/>
    <mergeCell ref="I86:J86"/>
    <mergeCell ref="C87:D87"/>
    <mergeCell ref="E87:F87"/>
    <mergeCell ref="G87:H87"/>
    <mergeCell ref="I87:J87"/>
    <mergeCell ref="B93:C93"/>
    <mergeCell ref="D93:E93"/>
    <mergeCell ref="F93:G93"/>
    <mergeCell ref="H93:I93"/>
    <mergeCell ref="J93:K93"/>
    <mergeCell ref="A107:B107"/>
    <mergeCell ref="C107:D107"/>
    <mergeCell ref="E107:F107"/>
    <mergeCell ref="G107:H107"/>
    <mergeCell ref="I107:J107"/>
    <mergeCell ref="H109:K109"/>
    <mergeCell ref="H110:K110"/>
    <mergeCell ref="G111:K111"/>
    <mergeCell ref="H112:K112"/>
    <mergeCell ref="I113:K113"/>
    <mergeCell ref="B117:C117"/>
    <mergeCell ref="D117:E117"/>
    <mergeCell ref="F117:G117"/>
    <mergeCell ref="H117:I117"/>
    <mergeCell ref="J117:K117"/>
    <mergeCell ref="B118:C118"/>
    <mergeCell ref="D118:E118"/>
    <mergeCell ref="F118:G118"/>
    <mergeCell ref="H118:I118"/>
    <mergeCell ref="J118:K118"/>
    <mergeCell ref="B119:C119"/>
    <mergeCell ref="D119:E119"/>
    <mergeCell ref="F119:G119"/>
    <mergeCell ref="H119:I119"/>
    <mergeCell ref="J119:K119"/>
    <mergeCell ref="A126:B129"/>
    <mergeCell ref="C126:D126"/>
    <mergeCell ref="C127:D127"/>
    <mergeCell ref="E127:F127"/>
    <mergeCell ref="G127:H127"/>
    <mergeCell ref="I127:J127"/>
    <mergeCell ref="C128:D128"/>
    <mergeCell ref="C129:D129"/>
    <mergeCell ref="A120:K120"/>
    <mergeCell ref="A121:K121"/>
    <mergeCell ref="A122:K122"/>
    <mergeCell ref="A123:K123"/>
    <mergeCell ref="A124:K124"/>
    <mergeCell ref="A125:K125"/>
    <mergeCell ref="A130:B130"/>
    <mergeCell ref="C130:D130"/>
    <mergeCell ref="E130:F130"/>
    <mergeCell ref="G130:H130"/>
    <mergeCell ref="I130:J130"/>
    <mergeCell ref="A132:B132"/>
    <mergeCell ref="C132:D132"/>
    <mergeCell ref="E132:F132"/>
    <mergeCell ref="G132:H132"/>
    <mergeCell ref="I132:J132"/>
    <mergeCell ref="A133:B133"/>
    <mergeCell ref="C133:D133"/>
    <mergeCell ref="E133:F133"/>
    <mergeCell ref="G133:H133"/>
    <mergeCell ref="I133:J133"/>
    <mergeCell ref="A134:B134"/>
    <mergeCell ref="C134:D134"/>
    <mergeCell ref="E134:F134"/>
    <mergeCell ref="G134:H134"/>
    <mergeCell ref="I134:J134"/>
    <mergeCell ref="A135:B135"/>
    <mergeCell ref="C135:D135"/>
    <mergeCell ref="E135:F135"/>
    <mergeCell ref="G135:H135"/>
    <mergeCell ref="I135:J135"/>
    <mergeCell ref="A136:B136"/>
    <mergeCell ref="C136:D136"/>
    <mergeCell ref="E136:F136"/>
    <mergeCell ref="G136:H136"/>
    <mergeCell ref="I136:J136"/>
    <mergeCell ref="C139:D139"/>
    <mergeCell ref="E139:F139"/>
    <mergeCell ref="G139:H139"/>
    <mergeCell ref="I139:J139"/>
    <mergeCell ref="I140:J140"/>
    <mergeCell ref="I141:J141"/>
    <mergeCell ref="A137:B137"/>
    <mergeCell ref="C137:D137"/>
    <mergeCell ref="E137:F137"/>
    <mergeCell ref="G137:H137"/>
    <mergeCell ref="I137:J137"/>
    <mergeCell ref="C138:D138"/>
    <mergeCell ref="I138:J138"/>
    <mergeCell ref="B144:K144"/>
    <mergeCell ref="D145:K145"/>
    <mergeCell ref="B146:C146"/>
    <mergeCell ref="D146:E146"/>
    <mergeCell ref="F146:G146"/>
    <mergeCell ref="H146:K146"/>
    <mergeCell ref="C142:D142"/>
    <mergeCell ref="E142:F142"/>
    <mergeCell ref="G142:H142"/>
    <mergeCell ref="I142:J142"/>
    <mergeCell ref="B143:C143"/>
    <mergeCell ref="D143:E143"/>
    <mergeCell ref="F143:G143"/>
    <mergeCell ref="H143:I143"/>
    <mergeCell ref="J143:K143"/>
    <mergeCell ref="B147:C147"/>
    <mergeCell ref="D147:E147"/>
    <mergeCell ref="F147:G147"/>
    <mergeCell ref="H147:I147"/>
    <mergeCell ref="J147:K147"/>
    <mergeCell ref="B148:C148"/>
    <mergeCell ref="D148:E148"/>
    <mergeCell ref="F148:G148"/>
    <mergeCell ref="H148:I148"/>
    <mergeCell ref="J148:K148"/>
    <mergeCell ref="H157:K157"/>
    <mergeCell ref="G158:K158"/>
    <mergeCell ref="H159:K159"/>
    <mergeCell ref="I160:K160"/>
    <mergeCell ref="A167:K167"/>
    <mergeCell ref="A168:K168"/>
    <mergeCell ref="B149:C149"/>
    <mergeCell ref="D149:E149"/>
    <mergeCell ref="F149:G149"/>
    <mergeCell ref="H149:I149"/>
    <mergeCell ref="J149:K149"/>
    <mergeCell ref="H156:K156"/>
    <mergeCell ref="A169:K169"/>
    <mergeCell ref="A170:K170"/>
    <mergeCell ref="A171:K171"/>
    <mergeCell ref="A173:B176"/>
    <mergeCell ref="C173:D173"/>
    <mergeCell ref="C174:D174"/>
    <mergeCell ref="E174:F174"/>
    <mergeCell ref="G174:H174"/>
    <mergeCell ref="I174:J174"/>
    <mergeCell ref="A172:K172"/>
    <mergeCell ref="I177:J177"/>
    <mergeCell ref="A179:B179"/>
    <mergeCell ref="C179:D179"/>
    <mergeCell ref="E179:F179"/>
    <mergeCell ref="G179:H179"/>
    <mergeCell ref="I179:J179"/>
    <mergeCell ref="C175:D175"/>
    <mergeCell ref="C176:D176"/>
    <mergeCell ref="A177:B177"/>
    <mergeCell ref="C177:D177"/>
    <mergeCell ref="E177:F177"/>
    <mergeCell ref="G177:H17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1"/>
  <sheetViews>
    <sheetView tabSelected="1" workbookViewId="0">
      <selection activeCell="F89" sqref="F89"/>
    </sheetView>
  </sheetViews>
  <sheetFormatPr defaultRowHeight="15" x14ac:dyDescent="0.25"/>
  <cols>
    <col min="1" max="1" width="4.28515625" customWidth="1"/>
    <col min="2" max="2" width="23.5703125" customWidth="1"/>
    <col min="4" max="4" width="2" customWidth="1"/>
    <col min="5" max="5" width="4.42578125" customWidth="1"/>
    <col min="7" max="7" width="3.5703125" hidden="1" customWidth="1"/>
    <col min="9" max="9" width="2.28515625" customWidth="1"/>
    <col min="10" max="10" width="11.7109375" customWidth="1"/>
    <col min="11" max="11" width="12.7109375" customWidth="1"/>
    <col min="12" max="12" width="11.42578125" customWidth="1"/>
    <col min="13" max="13" width="12.42578125" customWidth="1"/>
    <col min="14" max="14" width="14.28515625" customWidth="1"/>
  </cols>
  <sheetData>
    <row r="1" spans="1:15" ht="26.25" x14ac:dyDescent="0.4">
      <c r="A1" s="121" t="s">
        <v>93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1:15" ht="15.75" thickBot="1" x14ac:dyDescent="0.3"/>
    <row r="3" spans="1:15" ht="21.75" thickBot="1" x14ac:dyDescent="0.4">
      <c r="A3" s="107"/>
      <c r="B3" s="108"/>
      <c r="C3" s="331" t="s">
        <v>80</v>
      </c>
      <c r="D3" s="332"/>
      <c r="E3" s="332"/>
      <c r="F3" s="332"/>
      <c r="G3" s="332"/>
      <c r="H3" s="332"/>
      <c r="I3" s="332"/>
      <c r="J3" s="123" t="s">
        <v>81</v>
      </c>
      <c r="K3" s="124"/>
      <c r="L3" s="124"/>
      <c r="M3" s="125" t="s">
        <v>82</v>
      </c>
      <c r="N3" s="126"/>
    </row>
    <row r="4" spans="1:15" x14ac:dyDescent="0.25">
      <c r="A4" s="194" t="s">
        <v>6</v>
      </c>
      <c r="B4" s="195"/>
      <c r="C4" s="182" t="s">
        <v>7</v>
      </c>
      <c r="D4" s="183"/>
      <c r="E4" s="15"/>
      <c r="F4" s="16"/>
      <c r="G4" s="16"/>
      <c r="H4" s="19"/>
      <c r="I4" s="20"/>
      <c r="J4" s="127"/>
      <c r="K4" s="128"/>
      <c r="L4" s="47"/>
      <c r="M4" s="127" t="s">
        <v>83</v>
      </c>
      <c r="N4" s="128"/>
    </row>
    <row r="5" spans="1:15" x14ac:dyDescent="0.25">
      <c r="A5" s="194"/>
      <c r="B5" s="195"/>
      <c r="C5" s="88"/>
      <c r="D5" s="89"/>
      <c r="E5" s="15"/>
      <c r="F5" s="16"/>
      <c r="G5" s="16"/>
      <c r="H5" s="19"/>
      <c r="I5" s="20"/>
      <c r="J5" s="127" t="s">
        <v>83</v>
      </c>
      <c r="K5" s="128" t="s">
        <v>85</v>
      </c>
      <c r="L5" s="47" t="s">
        <v>86</v>
      </c>
      <c r="M5" s="127"/>
      <c r="N5" s="128" t="s">
        <v>85</v>
      </c>
    </row>
    <row r="6" spans="1:15" x14ac:dyDescent="0.25">
      <c r="A6" s="194"/>
      <c r="B6" s="195"/>
      <c r="C6" s="182" t="s">
        <v>9</v>
      </c>
      <c r="D6" s="183"/>
      <c r="E6" s="198" t="s">
        <v>10</v>
      </c>
      <c r="F6" s="199"/>
      <c r="G6" s="90"/>
      <c r="H6" s="194" t="s">
        <v>12</v>
      </c>
      <c r="I6" s="200"/>
      <c r="J6" s="127"/>
      <c r="K6" s="128"/>
      <c r="L6" s="47"/>
      <c r="M6" s="127" t="s">
        <v>84</v>
      </c>
      <c r="N6" s="128"/>
    </row>
    <row r="7" spans="1:15" x14ac:dyDescent="0.25">
      <c r="A7" s="194"/>
      <c r="B7" s="195"/>
      <c r="C7" s="182" t="s">
        <v>14</v>
      </c>
      <c r="D7" s="183"/>
      <c r="E7" s="15"/>
      <c r="F7" s="16"/>
      <c r="G7" s="71"/>
      <c r="H7" s="19" t="s">
        <v>16</v>
      </c>
      <c r="I7" s="20"/>
      <c r="J7" s="127" t="s">
        <v>84</v>
      </c>
      <c r="K7" s="128"/>
      <c r="L7" s="47" t="s">
        <v>87</v>
      </c>
      <c r="M7" s="127"/>
      <c r="N7" s="128"/>
    </row>
    <row r="8" spans="1:15" ht="15.75" thickBot="1" x14ac:dyDescent="0.3">
      <c r="A8" s="194"/>
      <c r="B8" s="195"/>
      <c r="C8" s="182"/>
      <c r="D8" s="183"/>
      <c r="E8" s="15"/>
      <c r="F8" s="16"/>
      <c r="G8" s="16"/>
      <c r="H8" s="21" t="s">
        <v>18</v>
      </c>
      <c r="I8" s="20"/>
      <c r="J8" s="127"/>
      <c r="K8" s="128"/>
      <c r="L8" s="47" t="s">
        <v>88</v>
      </c>
      <c r="M8" s="127"/>
      <c r="N8" s="128"/>
    </row>
    <row r="9" spans="1:15" ht="19.5" thickBot="1" x14ac:dyDescent="0.35">
      <c r="A9" s="184" t="s">
        <v>20</v>
      </c>
      <c r="B9" s="185"/>
      <c r="C9" s="317" t="s">
        <v>70</v>
      </c>
      <c r="D9" s="317"/>
      <c r="E9" s="175"/>
      <c r="F9" s="175"/>
      <c r="G9" s="91"/>
      <c r="H9" s="175"/>
      <c r="I9" s="175"/>
      <c r="J9" s="110"/>
      <c r="K9" s="111"/>
      <c r="L9" s="111"/>
      <c r="M9" s="110"/>
      <c r="N9" s="111"/>
    </row>
    <row r="10" spans="1:15" ht="15.75" thickBot="1" x14ac:dyDescent="0.3">
      <c r="A10" s="315" t="s">
        <v>22</v>
      </c>
      <c r="B10" s="316"/>
      <c r="C10" s="240">
        <v>1</v>
      </c>
      <c r="D10" s="216"/>
      <c r="E10" s="240">
        <v>170000</v>
      </c>
      <c r="F10" s="240"/>
      <c r="G10" s="92"/>
      <c r="H10" s="240">
        <v>170000</v>
      </c>
      <c r="I10" s="216"/>
      <c r="J10" s="129">
        <v>1</v>
      </c>
      <c r="K10" s="129">
        <v>210000</v>
      </c>
      <c r="L10" s="130">
        <f>J10*K10</f>
        <v>210000</v>
      </c>
      <c r="M10" s="129"/>
      <c r="N10" s="129">
        <v>40000</v>
      </c>
    </row>
    <row r="11" spans="1:15" x14ac:dyDescent="0.25">
      <c r="A11" s="308" t="s">
        <v>23</v>
      </c>
      <c r="B11" s="314"/>
      <c r="C11" s="180">
        <v>1</v>
      </c>
      <c r="D11" s="180"/>
      <c r="E11" s="226">
        <v>118700</v>
      </c>
      <c r="F11" s="226"/>
      <c r="G11" s="94"/>
      <c r="H11" s="180">
        <f t="shared" ref="H11" si="0">E11*C11</f>
        <v>118700</v>
      </c>
      <c r="I11" s="181"/>
      <c r="J11" s="122">
        <v>1</v>
      </c>
      <c r="K11" s="122">
        <v>130000</v>
      </c>
      <c r="L11" s="130">
        <f t="shared" ref="L11:L15" si="1">J11*K11</f>
        <v>130000</v>
      </c>
      <c r="M11" s="122"/>
      <c r="N11" s="122">
        <v>11300</v>
      </c>
    </row>
    <row r="12" spans="1:15" x14ac:dyDescent="0.25">
      <c r="A12" s="283" t="s">
        <v>24</v>
      </c>
      <c r="B12" s="284"/>
      <c r="C12" s="178">
        <v>10</v>
      </c>
      <c r="D12" s="178"/>
      <c r="E12" s="287">
        <v>134900</v>
      </c>
      <c r="F12" s="287"/>
      <c r="G12" s="95"/>
      <c r="H12" s="287">
        <f>C12*E12</f>
        <v>1349000</v>
      </c>
      <c r="I12" s="285"/>
      <c r="J12" s="122">
        <v>10</v>
      </c>
      <c r="K12" s="122">
        <v>152437</v>
      </c>
      <c r="L12" s="130">
        <f t="shared" si="1"/>
        <v>1524370</v>
      </c>
      <c r="M12" s="122"/>
      <c r="N12" s="122">
        <v>175370</v>
      </c>
    </row>
    <row r="13" spans="1:15" x14ac:dyDescent="0.25">
      <c r="A13" s="283" t="s">
        <v>25</v>
      </c>
      <c r="B13" s="284"/>
      <c r="C13" s="285">
        <v>1</v>
      </c>
      <c r="D13" s="304"/>
      <c r="E13" s="287">
        <v>107900</v>
      </c>
      <c r="F13" s="287"/>
      <c r="G13" s="96"/>
      <c r="H13" s="287">
        <v>107900</v>
      </c>
      <c r="I13" s="285"/>
      <c r="J13" s="122">
        <v>1</v>
      </c>
      <c r="K13" s="122">
        <v>121927</v>
      </c>
      <c r="L13" s="130">
        <f t="shared" si="1"/>
        <v>121927</v>
      </c>
      <c r="M13" s="122"/>
      <c r="N13" s="122">
        <v>14027</v>
      </c>
    </row>
    <row r="14" spans="1:15" x14ac:dyDescent="0.25">
      <c r="A14" s="222" t="s">
        <v>26</v>
      </c>
      <c r="B14" s="223"/>
      <c r="C14" s="224">
        <v>2</v>
      </c>
      <c r="D14" s="225"/>
      <c r="E14" s="226">
        <v>107900</v>
      </c>
      <c r="F14" s="226"/>
      <c r="G14" s="97"/>
      <c r="H14" s="209">
        <f>E14*2</f>
        <v>215800</v>
      </c>
      <c r="I14" s="209"/>
      <c r="J14" s="122">
        <v>2</v>
      </c>
      <c r="K14" s="122">
        <v>121927</v>
      </c>
      <c r="L14" s="130">
        <f t="shared" si="1"/>
        <v>243854</v>
      </c>
      <c r="M14" s="122"/>
      <c r="N14" s="122">
        <v>28054</v>
      </c>
    </row>
    <row r="15" spans="1:15" x14ac:dyDescent="0.25">
      <c r="A15" s="30" t="s">
        <v>27</v>
      </c>
      <c r="B15" s="31"/>
      <c r="C15" s="302">
        <v>1</v>
      </c>
      <c r="D15" s="303"/>
      <c r="E15" s="285">
        <v>107900</v>
      </c>
      <c r="F15" s="304"/>
      <c r="G15" s="98"/>
      <c r="H15" s="285">
        <f>C15*E15</f>
        <v>107900</v>
      </c>
      <c r="I15" s="307"/>
      <c r="J15" s="122">
        <v>1.25</v>
      </c>
      <c r="K15" s="122">
        <v>121927</v>
      </c>
      <c r="L15" s="131">
        <f t="shared" si="1"/>
        <v>152408.75</v>
      </c>
      <c r="M15" s="132" t="s">
        <v>90</v>
      </c>
      <c r="N15" s="122">
        <v>44509</v>
      </c>
    </row>
    <row r="16" spans="1:15" ht="15.75" thickBot="1" x14ac:dyDescent="0.3">
      <c r="A16" s="308" t="s">
        <v>28</v>
      </c>
      <c r="B16" s="309"/>
      <c r="C16" s="310">
        <v>16</v>
      </c>
      <c r="D16" s="311"/>
      <c r="E16" s="209"/>
      <c r="F16" s="209"/>
      <c r="G16" s="99"/>
      <c r="H16" s="209">
        <f>SUM(H10:H15)</f>
        <v>2069300</v>
      </c>
      <c r="I16" s="209"/>
      <c r="J16" s="133">
        <f>SUM(J10:J15)</f>
        <v>16.25</v>
      </c>
      <c r="K16" s="133"/>
      <c r="L16" s="134">
        <f>SUM(L10:L15)</f>
        <v>2382559.75</v>
      </c>
      <c r="M16" s="133"/>
      <c r="N16" s="133">
        <f>SUM(N10:N15)</f>
        <v>313260</v>
      </c>
    </row>
    <row r="17" spans="1:14" ht="19.5" thickBot="1" x14ac:dyDescent="0.35">
      <c r="A17" s="253" t="s">
        <v>29</v>
      </c>
      <c r="B17" s="254"/>
      <c r="C17" s="220"/>
      <c r="D17" s="220"/>
      <c r="E17" s="220"/>
      <c r="F17" s="220"/>
      <c r="G17" s="100"/>
      <c r="H17" s="220"/>
      <c r="I17" s="220"/>
      <c r="J17" s="110"/>
      <c r="K17" s="111"/>
      <c r="L17" s="112"/>
      <c r="M17" s="110"/>
      <c r="N17" s="111"/>
    </row>
    <row r="18" spans="1:14" ht="15.75" thickBot="1" x14ac:dyDescent="0.3">
      <c r="A18" s="298" t="s">
        <v>30</v>
      </c>
      <c r="B18" s="299"/>
      <c r="C18" s="300">
        <v>1</v>
      </c>
      <c r="D18" s="301"/>
      <c r="E18" s="300">
        <v>110700</v>
      </c>
      <c r="F18" s="301"/>
      <c r="G18" s="101"/>
      <c r="H18" s="300">
        <v>110700</v>
      </c>
      <c r="I18" s="256"/>
      <c r="J18" s="129">
        <v>1</v>
      </c>
      <c r="K18" s="129">
        <v>130000</v>
      </c>
      <c r="L18" s="130">
        <f>J18*K18</f>
        <v>130000</v>
      </c>
      <c r="M18" s="129"/>
      <c r="N18" s="129">
        <v>19300</v>
      </c>
    </row>
    <row r="19" spans="1:14" ht="15.75" thickBot="1" x14ac:dyDescent="0.3">
      <c r="A19" s="237" t="s">
        <v>31</v>
      </c>
      <c r="B19" s="291"/>
      <c r="C19" s="228">
        <v>1</v>
      </c>
      <c r="D19" s="229"/>
      <c r="E19" s="292">
        <v>110700</v>
      </c>
      <c r="F19" s="293"/>
      <c r="G19" s="102"/>
      <c r="H19" s="292">
        <v>125000</v>
      </c>
      <c r="I19" s="296"/>
      <c r="J19" s="122">
        <v>1</v>
      </c>
      <c r="K19" s="122">
        <v>125000</v>
      </c>
      <c r="L19" s="130">
        <f t="shared" ref="L19:L31" si="2">J19*K19</f>
        <v>125000</v>
      </c>
      <c r="M19" s="122"/>
      <c r="N19" s="122">
        <v>14300</v>
      </c>
    </row>
    <row r="20" spans="1:14" x14ac:dyDescent="0.25">
      <c r="A20" s="289" t="s">
        <v>32</v>
      </c>
      <c r="B20" s="290"/>
      <c r="C20" s="181">
        <v>1</v>
      </c>
      <c r="D20" s="297"/>
      <c r="E20" s="181">
        <v>112900</v>
      </c>
      <c r="F20" s="297"/>
      <c r="G20" s="103"/>
      <c r="H20" s="180">
        <f>C20*E20</f>
        <v>112900</v>
      </c>
      <c r="I20" s="181"/>
      <c r="J20" s="122">
        <v>2</v>
      </c>
      <c r="K20" s="122">
        <v>121927</v>
      </c>
      <c r="L20" s="130">
        <f t="shared" si="2"/>
        <v>243854</v>
      </c>
      <c r="M20" s="122"/>
      <c r="N20" s="122">
        <v>20254</v>
      </c>
    </row>
    <row r="21" spans="1:14" x14ac:dyDescent="0.25">
      <c r="A21" s="289" t="s">
        <v>33</v>
      </c>
      <c r="B21" s="290"/>
      <c r="C21" s="180">
        <v>1</v>
      </c>
      <c r="D21" s="180"/>
      <c r="E21" s="180">
        <v>110700</v>
      </c>
      <c r="F21" s="180"/>
      <c r="G21" s="93"/>
      <c r="H21" s="180">
        <f t="shared" ref="H21:H31" si="3">C21*E21</f>
        <v>110700</v>
      </c>
      <c r="I21" s="181"/>
      <c r="J21" s="122">
        <v>1</v>
      </c>
      <c r="K21" s="122">
        <v>110000</v>
      </c>
      <c r="L21" s="130">
        <f t="shared" si="2"/>
        <v>110000</v>
      </c>
      <c r="M21" s="122"/>
      <c r="N21" s="132" t="s">
        <v>91</v>
      </c>
    </row>
    <row r="22" spans="1:14" x14ac:dyDescent="0.25">
      <c r="A22" s="335" t="s">
        <v>89</v>
      </c>
      <c r="B22" s="336"/>
      <c r="C22" s="285">
        <v>1</v>
      </c>
      <c r="D22" s="337"/>
      <c r="E22" s="285">
        <v>93289</v>
      </c>
      <c r="F22" s="337"/>
      <c r="G22" s="93"/>
      <c r="H22" s="285">
        <v>93289</v>
      </c>
      <c r="I22" s="337"/>
      <c r="J22" s="122">
        <v>0</v>
      </c>
      <c r="K22" s="122">
        <v>0</v>
      </c>
      <c r="L22" s="130">
        <f t="shared" si="2"/>
        <v>0</v>
      </c>
      <c r="M22" s="122"/>
      <c r="N22" s="132" t="s">
        <v>92</v>
      </c>
    </row>
    <row r="23" spans="1:14" x14ac:dyDescent="0.25">
      <c r="A23" s="283" t="s">
        <v>34</v>
      </c>
      <c r="B23" s="284"/>
      <c r="C23" s="288">
        <v>0.5</v>
      </c>
      <c r="D23" s="288"/>
      <c r="E23" s="287">
        <v>93289</v>
      </c>
      <c r="F23" s="287"/>
      <c r="G23" s="95"/>
      <c r="H23" s="180">
        <f t="shared" si="3"/>
        <v>46644.5</v>
      </c>
      <c r="I23" s="181"/>
      <c r="J23" s="122">
        <v>0.5</v>
      </c>
      <c r="K23" s="122">
        <v>108000</v>
      </c>
      <c r="L23" s="130">
        <f t="shared" si="2"/>
        <v>54000</v>
      </c>
      <c r="M23" s="122"/>
      <c r="N23" s="122">
        <v>7355</v>
      </c>
    </row>
    <row r="24" spans="1:14" x14ac:dyDescent="0.25">
      <c r="A24" s="283" t="s">
        <v>35</v>
      </c>
      <c r="B24" s="284"/>
      <c r="C24" s="288">
        <v>1</v>
      </c>
      <c r="D24" s="288"/>
      <c r="E24" s="287">
        <v>96600</v>
      </c>
      <c r="F24" s="287"/>
      <c r="G24" s="95"/>
      <c r="H24" s="180">
        <f t="shared" si="3"/>
        <v>96600</v>
      </c>
      <c r="I24" s="181"/>
      <c r="J24" s="122">
        <v>1</v>
      </c>
      <c r="K24" s="122">
        <v>108000</v>
      </c>
      <c r="L24" s="130">
        <f t="shared" si="2"/>
        <v>108000</v>
      </c>
      <c r="M24" s="122"/>
      <c r="N24" s="122">
        <v>11400</v>
      </c>
    </row>
    <row r="25" spans="1:14" x14ac:dyDescent="0.25">
      <c r="A25" s="283" t="s">
        <v>36</v>
      </c>
      <c r="B25" s="284"/>
      <c r="C25" s="287">
        <v>1</v>
      </c>
      <c r="D25" s="287"/>
      <c r="E25" s="287">
        <v>93289</v>
      </c>
      <c r="F25" s="287"/>
      <c r="G25" s="95"/>
      <c r="H25" s="180">
        <f t="shared" si="3"/>
        <v>93289</v>
      </c>
      <c r="I25" s="181"/>
      <c r="J25" s="122">
        <v>1</v>
      </c>
      <c r="K25" s="122">
        <v>104000</v>
      </c>
      <c r="L25" s="130">
        <f t="shared" si="2"/>
        <v>104000</v>
      </c>
      <c r="M25" s="122"/>
      <c r="N25" s="122">
        <v>10711</v>
      </c>
    </row>
    <row r="26" spans="1:14" x14ac:dyDescent="0.25">
      <c r="A26" s="283" t="s">
        <v>37</v>
      </c>
      <c r="B26" s="284"/>
      <c r="C26" s="287">
        <v>1</v>
      </c>
      <c r="D26" s="287"/>
      <c r="E26" s="287">
        <v>93289</v>
      </c>
      <c r="F26" s="287"/>
      <c r="G26" s="95"/>
      <c r="H26" s="180">
        <f t="shared" si="3"/>
        <v>93289</v>
      </c>
      <c r="I26" s="181"/>
      <c r="J26" s="122">
        <v>1</v>
      </c>
      <c r="K26" s="122">
        <v>104000</v>
      </c>
      <c r="L26" s="130">
        <f t="shared" si="2"/>
        <v>104000</v>
      </c>
      <c r="M26" s="122"/>
      <c r="N26" s="122">
        <v>10711</v>
      </c>
    </row>
    <row r="27" spans="1:14" x14ac:dyDescent="0.25">
      <c r="A27" s="276" t="s">
        <v>38</v>
      </c>
      <c r="B27" s="277"/>
      <c r="C27" s="278">
        <v>0.5</v>
      </c>
      <c r="D27" s="278"/>
      <c r="E27" s="236">
        <v>0</v>
      </c>
      <c r="F27" s="236"/>
      <c r="G27" s="104"/>
      <c r="H27" s="180">
        <f t="shared" si="3"/>
        <v>0</v>
      </c>
      <c r="I27" s="181"/>
      <c r="J27" s="122">
        <v>0.5</v>
      </c>
      <c r="K27" s="122">
        <v>104000</v>
      </c>
      <c r="L27" s="130">
        <f t="shared" si="2"/>
        <v>52000</v>
      </c>
      <c r="M27" s="122">
        <v>0.5</v>
      </c>
      <c r="N27" s="122">
        <v>52000</v>
      </c>
    </row>
    <row r="28" spans="1:14" x14ac:dyDescent="0.25">
      <c r="A28" s="30" t="s">
        <v>39</v>
      </c>
      <c r="B28" s="31"/>
      <c r="C28" s="288">
        <v>1</v>
      </c>
      <c r="D28" s="288"/>
      <c r="E28" s="287">
        <v>93289</v>
      </c>
      <c r="F28" s="287"/>
      <c r="G28" s="95"/>
      <c r="H28" s="180">
        <f t="shared" si="3"/>
        <v>93289</v>
      </c>
      <c r="I28" s="181"/>
      <c r="J28" s="122">
        <v>1.5</v>
      </c>
      <c r="K28" s="122">
        <v>104000</v>
      </c>
      <c r="L28" s="130">
        <f t="shared" si="2"/>
        <v>156000</v>
      </c>
      <c r="M28" s="122">
        <v>0.5</v>
      </c>
      <c r="N28" s="122">
        <v>62711</v>
      </c>
    </row>
    <row r="29" spans="1:14" x14ac:dyDescent="0.25">
      <c r="A29" s="283" t="s">
        <v>40</v>
      </c>
      <c r="B29" s="284"/>
      <c r="C29" s="178">
        <v>0.5</v>
      </c>
      <c r="D29" s="178"/>
      <c r="E29" s="180">
        <v>93289</v>
      </c>
      <c r="F29" s="180"/>
      <c r="G29" s="93"/>
      <c r="H29" s="180">
        <f t="shared" si="3"/>
        <v>46644.5</v>
      </c>
      <c r="I29" s="181"/>
      <c r="J29" s="122">
        <v>0.5</v>
      </c>
      <c r="K29" s="122">
        <v>104000</v>
      </c>
      <c r="L29" s="130">
        <f t="shared" si="2"/>
        <v>52000</v>
      </c>
      <c r="M29" s="122"/>
      <c r="N29" s="122">
        <v>5355</v>
      </c>
    </row>
    <row r="30" spans="1:14" x14ac:dyDescent="0.25">
      <c r="A30" s="283" t="s">
        <v>41</v>
      </c>
      <c r="B30" s="284"/>
      <c r="C30" s="285">
        <v>1</v>
      </c>
      <c r="D30" s="286"/>
      <c r="E30" s="285">
        <v>93289</v>
      </c>
      <c r="F30" s="286"/>
      <c r="G30" s="105"/>
      <c r="H30" s="180">
        <f t="shared" si="3"/>
        <v>93289</v>
      </c>
      <c r="I30" s="181"/>
      <c r="J30" s="122">
        <v>1</v>
      </c>
      <c r="K30" s="122">
        <v>104000</v>
      </c>
      <c r="L30" s="130">
        <f t="shared" si="2"/>
        <v>104000</v>
      </c>
      <c r="M30" s="122"/>
      <c r="N30" s="122">
        <v>10711</v>
      </c>
    </row>
    <row r="31" spans="1:14" x14ac:dyDescent="0.25">
      <c r="A31" s="283" t="s">
        <v>42</v>
      </c>
      <c r="B31" s="284"/>
      <c r="C31" s="287">
        <v>1</v>
      </c>
      <c r="D31" s="287"/>
      <c r="E31" s="287">
        <v>93289</v>
      </c>
      <c r="F31" s="287"/>
      <c r="G31" s="95"/>
      <c r="H31" s="180">
        <f t="shared" si="3"/>
        <v>93289</v>
      </c>
      <c r="I31" s="181"/>
      <c r="J31" s="122">
        <v>1</v>
      </c>
      <c r="K31" s="122">
        <v>104000</v>
      </c>
      <c r="L31" s="130">
        <f t="shared" si="2"/>
        <v>104000</v>
      </c>
      <c r="M31" s="122"/>
      <c r="N31" s="122">
        <v>10711</v>
      </c>
    </row>
    <row r="32" spans="1:14" ht="15.75" thickBot="1" x14ac:dyDescent="0.3">
      <c r="A32" s="276" t="s">
        <v>28</v>
      </c>
      <c r="B32" s="277"/>
      <c r="C32" s="278">
        <v>12</v>
      </c>
      <c r="D32" s="278"/>
      <c r="E32" s="236"/>
      <c r="F32" s="236"/>
      <c r="G32" s="104"/>
      <c r="H32" s="226">
        <f>SUM(H18:H31)</f>
        <v>1208923</v>
      </c>
      <c r="I32" s="224"/>
      <c r="J32" s="122">
        <v>13</v>
      </c>
      <c r="K32" s="122"/>
      <c r="L32" s="135">
        <f>SUM(L18:L31)</f>
        <v>1446854</v>
      </c>
      <c r="M32" s="122"/>
      <c r="N32" s="122">
        <v>237931</v>
      </c>
    </row>
    <row r="33" spans="1:14" ht="16.5" thickBot="1" x14ac:dyDescent="0.3">
      <c r="A33" s="231" t="s">
        <v>43</v>
      </c>
      <c r="B33" s="232"/>
      <c r="C33" s="320"/>
      <c r="D33" s="320"/>
      <c r="E33" s="320"/>
      <c r="F33" s="320"/>
      <c r="G33" s="320"/>
      <c r="H33" s="320"/>
      <c r="I33" s="320"/>
      <c r="J33" s="127"/>
      <c r="K33" s="47"/>
      <c r="L33" s="47"/>
      <c r="M33" s="127"/>
      <c r="N33" s="47"/>
    </row>
    <row r="34" spans="1:14" x14ac:dyDescent="0.25">
      <c r="A34" s="279" t="s">
        <v>44</v>
      </c>
      <c r="B34" s="280"/>
      <c r="C34" s="281">
        <v>1.5</v>
      </c>
      <c r="D34" s="281"/>
      <c r="E34" s="282">
        <v>114000</v>
      </c>
      <c r="F34" s="282"/>
      <c r="G34" s="106"/>
      <c r="H34" s="282">
        <f>C34*E34</f>
        <v>171000</v>
      </c>
      <c r="I34" s="282"/>
      <c r="J34" s="122">
        <v>1.5</v>
      </c>
      <c r="K34" s="122">
        <v>128820</v>
      </c>
      <c r="L34" s="135">
        <f>K34*J34</f>
        <v>193230</v>
      </c>
      <c r="M34" s="122"/>
      <c r="N34" s="122">
        <v>22230</v>
      </c>
    </row>
    <row r="35" spans="1:14" ht="15.75" thickBot="1" x14ac:dyDescent="0.3">
      <c r="A35" s="268" t="s">
        <v>45</v>
      </c>
      <c r="B35" s="269"/>
      <c r="C35" s="235">
        <v>8.8000000000000007</v>
      </c>
      <c r="D35" s="235"/>
      <c r="E35" s="236">
        <v>104400</v>
      </c>
      <c r="F35" s="236"/>
      <c r="G35" s="104"/>
      <c r="H35" s="236">
        <f>C35*E35</f>
        <v>918720.00000000012</v>
      </c>
      <c r="I35" s="236"/>
      <c r="J35" s="122">
        <v>8.8000000000000007</v>
      </c>
      <c r="K35" s="122">
        <v>110840</v>
      </c>
      <c r="L35" s="135">
        <f>K35*J35</f>
        <v>975392.00000000012</v>
      </c>
      <c r="M35" s="122"/>
      <c r="N35" s="122">
        <v>56672</v>
      </c>
    </row>
    <row r="36" spans="1:14" ht="16.5" thickBot="1" x14ac:dyDescent="0.3">
      <c r="A36" s="37" t="s">
        <v>28</v>
      </c>
      <c r="B36" s="38"/>
      <c r="C36" s="270">
        <f>SUM(C34:C35)</f>
        <v>10.3</v>
      </c>
      <c r="D36" s="221"/>
      <c r="E36" s="264"/>
      <c r="F36" s="265"/>
      <c r="G36" s="38"/>
      <c r="H36" s="271">
        <f>SUM(H34:H35)</f>
        <v>1089720</v>
      </c>
      <c r="I36" s="272"/>
      <c r="J36" s="122">
        <v>10.3</v>
      </c>
      <c r="K36" s="122"/>
      <c r="L36" s="135">
        <f>SUM(L34:L35)</f>
        <v>1168622</v>
      </c>
      <c r="M36" s="122"/>
      <c r="N36" s="122">
        <f>SUM(N34:N35)</f>
        <v>78902</v>
      </c>
    </row>
    <row r="37" spans="1:14" ht="16.5" thickBot="1" x14ac:dyDescent="0.3">
      <c r="A37" s="37" t="s">
        <v>28</v>
      </c>
      <c r="B37" s="87"/>
      <c r="C37" s="273">
        <f>C36+C32+C16</f>
        <v>38.299999999999997</v>
      </c>
      <c r="D37" s="274"/>
      <c r="E37" s="264"/>
      <c r="F37" s="265"/>
      <c r="G37" s="38"/>
      <c r="H37" s="228">
        <f>H36+H32+H16</f>
        <v>4367943</v>
      </c>
      <c r="I37" s="275"/>
      <c r="J37" s="122">
        <f>J36+J32+J16</f>
        <v>39.549999999999997</v>
      </c>
      <c r="K37" s="122"/>
      <c r="L37" s="136">
        <f>L36+L32+L16</f>
        <v>4998035.75</v>
      </c>
      <c r="M37" s="122">
        <v>1.25</v>
      </c>
      <c r="N37" s="122">
        <f>N36+N32+N16</f>
        <v>630093</v>
      </c>
    </row>
    <row r="41" spans="1:14" ht="33.75" x14ac:dyDescent="0.5">
      <c r="A41" s="161"/>
      <c r="B41" s="330" t="s">
        <v>94</v>
      </c>
      <c r="C41" s="330"/>
      <c r="D41" s="330"/>
      <c r="E41" s="330"/>
      <c r="F41" s="330"/>
      <c r="G41" s="330"/>
      <c r="H41" s="330"/>
      <c r="I41" s="330"/>
      <c r="J41" s="330"/>
      <c r="K41" s="330"/>
      <c r="L41" s="330"/>
      <c r="M41" s="330"/>
      <c r="N41" s="330"/>
    </row>
    <row r="43" spans="1:14" ht="15.75" thickBot="1" x14ac:dyDescent="0.3"/>
    <row r="44" spans="1:14" ht="21" x14ac:dyDescent="0.35">
      <c r="A44" s="107"/>
      <c r="B44" s="108"/>
      <c r="C44" s="331" t="s">
        <v>80</v>
      </c>
      <c r="D44" s="332"/>
      <c r="E44" s="332"/>
      <c r="F44" s="332"/>
      <c r="G44" s="332"/>
      <c r="H44" s="333"/>
      <c r="I44" s="333"/>
      <c r="J44" s="142" t="s">
        <v>81</v>
      </c>
      <c r="K44" s="143"/>
      <c r="L44" s="143"/>
      <c r="M44" s="125" t="s">
        <v>82</v>
      </c>
      <c r="N44" s="126"/>
    </row>
    <row r="45" spans="1:14" x14ac:dyDescent="0.25">
      <c r="A45" s="194" t="s">
        <v>6</v>
      </c>
      <c r="B45" s="195"/>
      <c r="C45" s="182" t="s">
        <v>7</v>
      </c>
      <c r="D45" s="183"/>
      <c r="E45" s="15"/>
      <c r="F45" s="16"/>
      <c r="G45" s="86"/>
      <c r="H45" s="144"/>
      <c r="I45" s="145"/>
      <c r="J45" s="146"/>
      <c r="K45" s="133"/>
      <c r="L45" s="147"/>
      <c r="M45" s="127" t="s">
        <v>83</v>
      </c>
      <c r="N45" s="128"/>
    </row>
    <row r="46" spans="1:14" x14ac:dyDescent="0.25">
      <c r="A46" s="194"/>
      <c r="B46" s="195"/>
      <c r="C46" s="114"/>
      <c r="D46" s="115"/>
      <c r="E46" s="15"/>
      <c r="F46" s="16"/>
      <c r="G46" s="86"/>
      <c r="H46" s="148"/>
      <c r="I46" s="20"/>
      <c r="J46" s="127" t="s">
        <v>83</v>
      </c>
      <c r="K46" s="128" t="s">
        <v>85</v>
      </c>
      <c r="L46" s="149" t="s">
        <v>86</v>
      </c>
      <c r="M46" s="127"/>
      <c r="N46" s="128" t="s">
        <v>85</v>
      </c>
    </row>
    <row r="47" spans="1:14" x14ac:dyDescent="0.25">
      <c r="A47" s="194"/>
      <c r="B47" s="195"/>
      <c r="C47" s="182" t="s">
        <v>9</v>
      </c>
      <c r="D47" s="183"/>
      <c r="E47" s="198" t="s">
        <v>10</v>
      </c>
      <c r="F47" s="199"/>
      <c r="G47" s="140"/>
      <c r="H47" s="328" t="s">
        <v>12</v>
      </c>
      <c r="I47" s="200"/>
      <c r="J47" s="127"/>
      <c r="K47" s="128"/>
      <c r="L47" s="149"/>
      <c r="M47" s="127" t="s">
        <v>84</v>
      </c>
      <c r="N47" s="128"/>
    </row>
    <row r="48" spans="1:14" x14ac:dyDescent="0.25">
      <c r="A48" s="194"/>
      <c r="B48" s="195"/>
      <c r="C48" s="182" t="s">
        <v>14</v>
      </c>
      <c r="D48" s="183"/>
      <c r="E48" s="15"/>
      <c r="F48" s="16"/>
      <c r="G48" s="141"/>
      <c r="H48" s="148" t="s">
        <v>16</v>
      </c>
      <c r="I48" s="20"/>
      <c r="J48" s="127" t="s">
        <v>84</v>
      </c>
      <c r="K48" s="128"/>
      <c r="L48" s="149" t="s">
        <v>87</v>
      </c>
      <c r="M48" s="127"/>
      <c r="N48" s="128"/>
    </row>
    <row r="49" spans="1:14" ht="15.75" thickBot="1" x14ac:dyDescent="0.3">
      <c r="A49" s="194"/>
      <c r="B49" s="195"/>
      <c r="C49" s="182"/>
      <c r="D49" s="183"/>
      <c r="E49" s="15"/>
      <c r="F49" s="16"/>
      <c r="G49" s="86"/>
      <c r="H49" s="150" t="s">
        <v>18</v>
      </c>
      <c r="I49" s="151"/>
      <c r="J49" s="130"/>
      <c r="K49" s="129"/>
      <c r="L49" s="152" t="s">
        <v>88</v>
      </c>
      <c r="M49" s="127"/>
      <c r="N49" s="128"/>
    </row>
    <row r="50" spans="1:14" ht="18.75" x14ac:dyDescent="0.3">
      <c r="A50" s="184" t="s">
        <v>20</v>
      </c>
      <c r="B50" s="185"/>
      <c r="C50" s="317" t="s">
        <v>70</v>
      </c>
      <c r="D50" s="317"/>
      <c r="E50" s="175"/>
      <c r="F50" s="175"/>
      <c r="G50" s="113"/>
      <c r="H50" s="241"/>
      <c r="I50" s="241"/>
      <c r="J50" s="47"/>
      <c r="K50" s="47"/>
      <c r="L50" s="47"/>
      <c r="M50" s="139"/>
      <c r="N50" s="139"/>
    </row>
    <row r="51" spans="1:14" ht="15.75" thickBot="1" x14ac:dyDescent="0.3">
      <c r="A51" s="23" t="s">
        <v>21</v>
      </c>
      <c r="B51" s="24"/>
      <c r="C51" s="209"/>
      <c r="D51" s="209"/>
      <c r="E51" s="209"/>
      <c r="F51" s="209"/>
      <c r="G51" s="116"/>
      <c r="H51" s="209"/>
      <c r="I51" s="209"/>
      <c r="J51" s="47"/>
      <c r="K51" s="47"/>
      <c r="L51" s="47"/>
      <c r="M51" s="47"/>
      <c r="N51" s="47"/>
    </row>
    <row r="52" spans="1:14" x14ac:dyDescent="0.25">
      <c r="A52" s="176" t="s">
        <v>48</v>
      </c>
      <c r="B52" s="177"/>
      <c r="C52" s="287">
        <v>0.8</v>
      </c>
      <c r="D52" s="287"/>
      <c r="E52" s="287">
        <v>96600</v>
      </c>
      <c r="F52" s="287"/>
      <c r="G52" s="118"/>
      <c r="H52" s="287">
        <v>96600</v>
      </c>
      <c r="I52" s="285"/>
      <c r="J52" s="122">
        <v>1</v>
      </c>
      <c r="K52" s="122">
        <v>110000</v>
      </c>
      <c r="L52" s="135">
        <v>110000</v>
      </c>
      <c r="M52" s="122"/>
      <c r="N52" s="122">
        <v>13400</v>
      </c>
    </row>
    <row r="53" spans="1:14" x14ac:dyDescent="0.25">
      <c r="A53" s="233" t="s">
        <v>49</v>
      </c>
      <c r="B53" s="234"/>
      <c r="C53" s="305">
        <v>0.4</v>
      </c>
      <c r="D53" s="324"/>
      <c r="E53" s="287">
        <v>100000</v>
      </c>
      <c r="F53" s="287"/>
      <c r="G53" s="118"/>
      <c r="H53" s="287">
        <v>40000</v>
      </c>
      <c r="I53" s="285"/>
      <c r="J53" s="122">
        <v>0.4</v>
      </c>
      <c r="K53" s="122">
        <v>108000</v>
      </c>
      <c r="L53" s="130">
        <v>43200</v>
      </c>
      <c r="M53" s="122"/>
      <c r="N53" s="122">
        <v>3200</v>
      </c>
    </row>
    <row r="54" spans="1:14" ht="15.75" thickBot="1" x14ac:dyDescent="0.3">
      <c r="A54" s="222" t="s">
        <v>26</v>
      </c>
      <c r="B54" s="223"/>
      <c r="C54" s="302">
        <v>0.25</v>
      </c>
      <c r="D54" s="303"/>
      <c r="E54" s="287">
        <v>107900</v>
      </c>
      <c r="F54" s="287"/>
      <c r="G54" s="119"/>
      <c r="H54" s="287">
        <v>26975</v>
      </c>
      <c r="I54" s="285"/>
      <c r="J54" s="122">
        <v>0.25</v>
      </c>
      <c r="K54" s="122">
        <v>108000</v>
      </c>
      <c r="L54" s="130">
        <v>27000</v>
      </c>
      <c r="M54" s="122"/>
      <c r="N54" s="122">
        <v>25</v>
      </c>
    </row>
    <row r="55" spans="1:14" ht="15.75" thickBot="1" x14ac:dyDescent="0.3">
      <c r="A55" s="120" t="s">
        <v>28</v>
      </c>
      <c r="B55" s="50"/>
      <c r="C55" s="302">
        <v>1.65</v>
      </c>
      <c r="D55" s="303"/>
      <c r="E55" s="287"/>
      <c r="F55" s="287"/>
      <c r="G55" s="119"/>
      <c r="H55" s="307">
        <v>163575</v>
      </c>
      <c r="I55" s="307"/>
      <c r="J55" s="122">
        <v>1.65</v>
      </c>
      <c r="K55" s="122"/>
      <c r="L55" s="135">
        <f>SUM(L52:L54)</f>
        <v>180200</v>
      </c>
      <c r="M55" s="122"/>
      <c r="N55" s="122">
        <f>SUM(N52:N54)</f>
        <v>16625</v>
      </c>
    </row>
    <row r="56" spans="1:14" ht="19.5" thickBot="1" x14ac:dyDescent="0.35">
      <c r="A56" s="253" t="s">
        <v>29</v>
      </c>
      <c r="B56" s="254"/>
      <c r="C56" s="323"/>
      <c r="D56" s="323"/>
      <c r="E56" s="209"/>
      <c r="F56" s="209"/>
      <c r="G56" s="117"/>
      <c r="H56" s="209"/>
      <c r="I56" s="209"/>
      <c r="J56" s="47"/>
      <c r="K56" s="47"/>
      <c r="L56" s="153"/>
      <c r="M56" s="154"/>
      <c r="N56" s="47"/>
    </row>
    <row r="57" spans="1:14" ht="15.75" thickBot="1" x14ac:dyDescent="0.3">
      <c r="A57" s="222" t="s">
        <v>50</v>
      </c>
      <c r="B57" s="322"/>
      <c r="C57" s="287">
        <v>1</v>
      </c>
      <c r="D57" s="287"/>
      <c r="E57" s="287">
        <v>93289</v>
      </c>
      <c r="F57" s="287"/>
      <c r="G57" s="137"/>
      <c r="H57" s="287">
        <v>93289</v>
      </c>
      <c r="I57" s="287"/>
      <c r="J57" s="122">
        <v>1</v>
      </c>
      <c r="K57" s="122">
        <v>104000</v>
      </c>
      <c r="L57" s="137">
        <v>104000</v>
      </c>
      <c r="M57" s="122"/>
      <c r="N57" s="122">
        <v>10711</v>
      </c>
    </row>
    <row r="58" spans="1:14" ht="15.75" thickBot="1" x14ac:dyDescent="0.3">
      <c r="A58" s="120" t="s">
        <v>51</v>
      </c>
      <c r="B58" s="50"/>
      <c r="C58" s="155">
        <v>1</v>
      </c>
      <c r="D58" s="156"/>
      <c r="E58" s="135"/>
      <c r="F58" s="158">
        <v>93289</v>
      </c>
      <c r="G58" s="156"/>
      <c r="H58" s="135">
        <v>93289</v>
      </c>
      <c r="I58" s="138"/>
      <c r="J58" s="157">
        <v>1</v>
      </c>
      <c r="K58" s="122">
        <v>104000</v>
      </c>
      <c r="L58" s="122">
        <v>104000</v>
      </c>
      <c r="M58" s="109"/>
      <c r="N58" s="122">
        <v>10711</v>
      </c>
    </row>
    <row r="59" spans="1:14" ht="15.75" thickBot="1" x14ac:dyDescent="0.3">
      <c r="A59" s="120" t="s">
        <v>28</v>
      </c>
      <c r="B59" s="50"/>
      <c r="C59" s="159">
        <v>2</v>
      </c>
      <c r="D59" s="108"/>
      <c r="E59" s="107"/>
      <c r="F59" s="138"/>
      <c r="G59" s="108"/>
      <c r="H59" s="135">
        <v>186578</v>
      </c>
      <c r="I59" s="138"/>
      <c r="J59" s="138">
        <v>2</v>
      </c>
      <c r="K59" s="109"/>
      <c r="L59" s="160">
        <f>SUM(L57:L58)</f>
        <v>208000</v>
      </c>
      <c r="M59" s="109"/>
      <c r="N59" s="109">
        <v>21422</v>
      </c>
    </row>
    <row r="60" spans="1:14" ht="15.75" thickBot="1" x14ac:dyDescent="0.3">
      <c r="A60" s="120" t="s">
        <v>28</v>
      </c>
      <c r="B60" s="50"/>
      <c r="C60" s="135">
        <v>3.65</v>
      </c>
      <c r="D60" s="138"/>
      <c r="E60" s="107"/>
      <c r="F60" s="138"/>
      <c r="G60" s="108"/>
      <c r="H60" s="136">
        <f>H59+H55</f>
        <v>350153</v>
      </c>
      <c r="I60" s="138"/>
      <c r="J60" s="138"/>
      <c r="K60" s="109"/>
      <c r="L60" s="160">
        <f>L55+L59</f>
        <v>388200</v>
      </c>
      <c r="M60" s="109"/>
      <c r="N60" s="109">
        <f>N59+N55</f>
        <v>38047</v>
      </c>
    </row>
    <row r="63" spans="1:14" ht="26.25" x14ac:dyDescent="0.4">
      <c r="A63" s="162" t="s">
        <v>95</v>
      </c>
      <c r="B63" s="163"/>
    </row>
    <row r="65" spans="1:14" ht="15.75" thickBot="1" x14ac:dyDescent="0.3"/>
    <row r="66" spans="1:14" ht="21" x14ac:dyDescent="0.35">
      <c r="A66" s="135"/>
      <c r="B66" s="156"/>
      <c r="C66" s="331" t="s">
        <v>80</v>
      </c>
      <c r="D66" s="332"/>
      <c r="E66" s="332"/>
      <c r="F66" s="332"/>
      <c r="G66" s="332"/>
      <c r="H66" s="333"/>
      <c r="I66" s="333"/>
      <c r="J66" s="142" t="s">
        <v>81</v>
      </c>
      <c r="K66" s="143"/>
      <c r="L66" s="143"/>
      <c r="M66" s="125" t="s">
        <v>82</v>
      </c>
      <c r="N66" s="126"/>
    </row>
    <row r="67" spans="1:14" x14ac:dyDescent="0.25">
      <c r="A67" s="194" t="s">
        <v>6</v>
      </c>
      <c r="B67" s="195"/>
      <c r="C67" s="182" t="s">
        <v>7</v>
      </c>
      <c r="D67" s="183"/>
      <c r="E67" s="15"/>
      <c r="F67" s="16"/>
      <c r="G67" s="86"/>
      <c r="H67" s="144"/>
      <c r="I67" s="145"/>
      <c r="J67" s="146"/>
      <c r="K67" s="133"/>
      <c r="L67" s="147"/>
      <c r="M67" s="127" t="s">
        <v>83</v>
      </c>
      <c r="N67" s="128"/>
    </row>
    <row r="68" spans="1:14" x14ac:dyDescent="0.25">
      <c r="A68" s="194"/>
      <c r="B68" s="195"/>
      <c r="C68" s="114"/>
      <c r="D68" s="115"/>
      <c r="E68" s="15"/>
      <c r="F68" s="16"/>
      <c r="G68" s="86"/>
      <c r="H68" s="148"/>
      <c r="I68" s="20"/>
      <c r="J68" s="127" t="s">
        <v>83</v>
      </c>
      <c r="K68" s="128" t="s">
        <v>85</v>
      </c>
      <c r="L68" s="149" t="s">
        <v>86</v>
      </c>
      <c r="M68" s="127"/>
      <c r="N68" s="128" t="s">
        <v>85</v>
      </c>
    </row>
    <row r="69" spans="1:14" x14ac:dyDescent="0.25">
      <c r="A69" s="194"/>
      <c r="B69" s="195"/>
      <c r="C69" s="182" t="s">
        <v>9</v>
      </c>
      <c r="D69" s="183"/>
      <c r="E69" s="198" t="s">
        <v>10</v>
      </c>
      <c r="F69" s="199"/>
      <c r="G69" s="140"/>
      <c r="H69" s="328" t="s">
        <v>12</v>
      </c>
      <c r="I69" s="334"/>
      <c r="J69" s="127"/>
      <c r="K69" s="128"/>
      <c r="L69" s="149"/>
      <c r="M69" s="127" t="s">
        <v>84</v>
      </c>
      <c r="N69" s="128"/>
    </row>
    <row r="70" spans="1:14" x14ac:dyDescent="0.25">
      <c r="A70" s="194"/>
      <c r="B70" s="195"/>
      <c r="C70" s="182" t="s">
        <v>14</v>
      </c>
      <c r="D70" s="183"/>
      <c r="E70" s="15"/>
      <c r="F70" s="16"/>
      <c r="G70" s="141"/>
      <c r="H70" s="148" t="s">
        <v>16</v>
      </c>
      <c r="I70" s="20"/>
      <c r="J70" s="127" t="s">
        <v>84</v>
      </c>
      <c r="K70" s="128"/>
      <c r="L70" s="149" t="s">
        <v>87</v>
      </c>
      <c r="M70" s="127"/>
      <c r="N70" s="128"/>
    </row>
    <row r="71" spans="1:14" ht="15.75" thickBot="1" x14ac:dyDescent="0.3">
      <c r="A71" s="194"/>
      <c r="B71" s="195"/>
      <c r="C71" s="182"/>
      <c r="D71" s="183"/>
      <c r="E71" s="15"/>
      <c r="F71" s="16"/>
      <c r="G71" s="86"/>
      <c r="H71" s="150" t="s">
        <v>18</v>
      </c>
      <c r="I71" s="151"/>
      <c r="J71" s="130"/>
      <c r="K71" s="129"/>
      <c r="L71" s="152" t="s">
        <v>88</v>
      </c>
      <c r="M71" s="127"/>
      <c r="N71" s="128"/>
    </row>
    <row r="72" spans="1:14" ht="18.75" x14ac:dyDescent="0.3">
      <c r="A72" s="184" t="s">
        <v>20</v>
      </c>
      <c r="B72" s="185"/>
      <c r="C72" s="317" t="s">
        <v>70</v>
      </c>
      <c r="D72" s="317"/>
      <c r="E72" s="329"/>
      <c r="F72" s="329"/>
      <c r="G72" s="164"/>
      <c r="H72" s="206"/>
      <c r="I72" s="206"/>
      <c r="J72" s="47"/>
      <c r="K72" s="47"/>
      <c r="L72" s="47"/>
      <c r="M72" s="139"/>
      <c r="N72" s="139"/>
    </row>
    <row r="73" spans="1:14" ht="15.75" thickBot="1" x14ac:dyDescent="0.3">
      <c r="A73" s="23" t="s">
        <v>21</v>
      </c>
      <c r="B73" s="24"/>
      <c r="C73" s="209"/>
      <c r="D73" s="209"/>
      <c r="E73" s="209"/>
      <c r="F73" s="209"/>
      <c r="G73" s="116"/>
      <c r="H73" s="209"/>
      <c r="I73" s="209"/>
      <c r="J73" s="47"/>
      <c r="K73" s="47"/>
      <c r="L73" s="47"/>
      <c r="M73" s="47"/>
      <c r="N73" s="47"/>
    </row>
    <row r="74" spans="1:14" x14ac:dyDescent="0.25">
      <c r="A74" s="176" t="s">
        <v>48</v>
      </c>
      <c r="B74" s="177"/>
      <c r="C74" s="288">
        <v>0.5</v>
      </c>
      <c r="D74" s="288"/>
      <c r="E74" s="287">
        <v>93289</v>
      </c>
      <c r="F74" s="287"/>
      <c r="G74" s="118"/>
      <c r="H74" s="287">
        <v>46645</v>
      </c>
      <c r="I74" s="285"/>
      <c r="J74" s="122">
        <v>0.5</v>
      </c>
      <c r="K74" s="122">
        <v>104000</v>
      </c>
      <c r="L74" s="135">
        <v>52000</v>
      </c>
      <c r="M74" s="122"/>
      <c r="N74" s="122">
        <v>5355</v>
      </c>
    </row>
    <row r="91" spans="2:8" hidden="1" x14ac:dyDescent="0.25"/>
    <row r="92" spans="2:8" hidden="1" x14ac:dyDescent="0.25"/>
    <row r="93" spans="2:8" hidden="1" x14ac:dyDescent="0.25"/>
    <row r="94" spans="2:8" ht="33.75" hidden="1" x14ac:dyDescent="0.5">
      <c r="B94" s="168" t="s">
        <v>97</v>
      </c>
      <c r="C94" s="168"/>
      <c r="D94" s="2"/>
      <c r="E94" s="2"/>
      <c r="F94" s="2"/>
      <c r="G94" s="2"/>
      <c r="H94" s="2"/>
    </row>
    <row r="95" spans="2:8" hidden="1" x14ac:dyDescent="0.25"/>
    <row r="96" spans="2:8" ht="15.75" hidden="1" thickBot="1" x14ac:dyDescent="0.3"/>
    <row r="97" spans="1:14" ht="21" hidden="1" x14ac:dyDescent="0.35">
      <c r="A97" s="107"/>
      <c r="B97" s="108"/>
      <c r="C97" s="325" t="s">
        <v>80</v>
      </c>
      <c r="D97" s="326"/>
      <c r="E97" s="326"/>
      <c r="F97" s="326"/>
      <c r="G97" s="326"/>
      <c r="H97" s="327"/>
      <c r="I97" s="327"/>
      <c r="J97" s="142" t="s">
        <v>81</v>
      </c>
      <c r="K97" s="143"/>
      <c r="L97" s="143"/>
      <c r="M97" s="125" t="s">
        <v>82</v>
      </c>
      <c r="N97" s="126"/>
    </row>
    <row r="98" spans="1:14" hidden="1" x14ac:dyDescent="0.25">
      <c r="A98" s="194" t="s">
        <v>6</v>
      </c>
      <c r="B98" s="195"/>
      <c r="C98" s="182" t="s">
        <v>7</v>
      </c>
      <c r="D98" s="183"/>
      <c r="E98" s="15"/>
      <c r="F98" s="16"/>
      <c r="G98" s="86"/>
      <c r="H98" s="144"/>
      <c r="I98" s="145"/>
      <c r="J98" s="146"/>
      <c r="K98" s="133"/>
      <c r="L98" s="147"/>
      <c r="M98" s="127" t="s">
        <v>83</v>
      </c>
      <c r="N98" s="128"/>
    </row>
    <row r="99" spans="1:14" hidden="1" x14ac:dyDescent="0.25">
      <c r="A99" s="194"/>
      <c r="B99" s="195"/>
      <c r="C99" s="114"/>
      <c r="D99" s="115"/>
      <c r="E99" s="15"/>
      <c r="F99" s="16"/>
      <c r="G99" s="86"/>
      <c r="H99" s="148"/>
      <c r="I99" s="20"/>
      <c r="J99" s="127" t="s">
        <v>83</v>
      </c>
      <c r="K99" s="128" t="s">
        <v>85</v>
      </c>
      <c r="L99" s="149" t="s">
        <v>86</v>
      </c>
      <c r="M99" s="127"/>
      <c r="N99" s="128" t="s">
        <v>85</v>
      </c>
    </row>
    <row r="100" spans="1:14" hidden="1" x14ac:dyDescent="0.25">
      <c r="A100" s="194"/>
      <c r="B100" s="195"/>
      <c r="C100" s="182" t="s">
        <v>9</v>
      </c>
      <c r="D100" s="183"/>
      <c r="E100" s="198" t="s">
        <v>10</v>
      </c>
      <c r="F100" s="199"/>
      <c r="G100" s="140"/>
      <c r="H100" s="328" t="s">
        <v>12</v>
      </c>
      <c r="I100" s="200"/>
      <c r="J100" s="127"/>
      <c r="K100" s="128"/>
      <c r="L100" s="149"/>
      <c r="M100" s="127" t="s">
        <v>84</v>
      </c>
      <c r="N100" s="128"/>
    </row>
    <row r="101" spans="1:14" hidden="1" x14ac:dyDescent="0.25">
      <c r="A101" s="194"/>
      <c r="B101" s="195"/>
      <c r="C101" s="182" t="s">
        <v>14</v>
      </c>
      <c r="D101" s="183"/>
      <c r="E101" s="15"/>
      <c r="F101" s="16"/>
      <c r="G101" s="141"/>
      <c r="H101" s="148" t="s">
        <v>16</v>
      </c>
      <c r="I101" s="20"/>
      <c r="J101" s="127" t="s">
        <v>84</v>
      </c>
      <c r="K101" s="128"/>
      <c r="L101" s="149" t="s">
        <v>87</v>
      </c>
      <c r="M101" s="127"/>
      <c r="N101" s="128"/>
    </row>
    <row r="102" spans="1:14" ht="15.75" hidden="1" thickBot="1" x14ac:dyDescent="0.3">
      <c r="A102" s="194"/>
      <c r="B102" s="195"/>
      <c r="C102" s="182"/>
      <c r="D102" s="183"/>
      <c r="E102" s="15"/>
      <c r="F102" s="16"/>
      <c r="G102" s="86"/>
      <c r="H102" s="150" t="s">
        <v>18</v>
      </c>
      <c r="I102" s="151"/>
      <c r="J102" s="130"/>
      <c r="K102" s="129"/>
      <c r="L102" s="152" t="s">
        <v>88</v>
      </c>
      <c r="M102" s="127"/>
      <c r="N102" s="128"/>
    </row>
    <row r="103" spans="1:14" ht="18.75" hidden="1" x14ac:dyDescent="0.3">
      <c r="A103" s="184" t="s">
        <v>20</v>
      </c>
      <c r="B103" s="185"/>
      <c r="C103" s="317" t="s">
        <v>70</v>
      </c>
      <c r="D103" s="317"/>
      <c r="E103" s="175"/>
      <c r="F103" s="175"/>
      <c r="G103" s="113"/>
      <c r="H103" s="241"/>
      <c r="I103" s="241"/>
      <c r="J103" s="47"/>
      <c r="K103" s="47"/>
      <c r="L103" s="47"/>
      <c r="M103" s="139"/>
      <c r="N103" s="139"/>
    </row>
    <row r="104" spans="1:14" ht="15.75" hidden="1" thickBot="1" x14ac:dyDescent="0.3">
      <c r="A104" s="23" t="s">
        <v>21</v>
      </c>
      <c r="B104" s="24"/>
      <c r="C104" s="209"/>
      <c r="D104" s="209"/>
      <c r="E104" s="209"/>
      <c r="F104" s="209"/>
      <c r="G104" s="116"/>
      <c r="H104" s="209"/>
      <c r="I104" s="209"/>
      <c r="J104" s="47"/>
      <c r="K104" s="47"/>
      <c r="L104" s="47"/>
      <c r="M104" s="47"/>
      <c r="N104" s="47"/>
    </row>
    <row r="105" spans="1:14" hidden="1" x14ac:dyDescent="0.25">
      <c r="A105" s="176" t="s">
        <v>48</v>
      </c>
      <c r="B105" s="177"/>
      <c r="C105" s="287"/>
      <c r="D105" s="287"/>
      <c r="E105" s="287"/>
      <c r="F105" s="287"/>
      <c r="G105" s="118"/>
      <c r="H105" s="287"/>
      <c r="I105" s="285"/>
      <c r="J105" s="122">
        <v>1</v>
      </c>
      <c r="K105" s="122">
        <v>120204</v>
      </c>
      <c r="L105" s="135">
        <v>120204</v>
      </c>
      <c r="M105" s="165"/>
      <c r="N105" s="165">
        <v>120204</v>
      </c>
    </row>
    <row r="106" spans="1:14" hidden="1" x14ac:dyDescent="0.25">
      <c r="A106" s="233" t="s">
        <v>49</v>
      </c>
      <c r="B106" s="234"/>
      <c r="C106" s="305"/>
      <c r="D106" s="324"/>
      <c r="E106" s="287"/>
      <c r="F106" s="287"/>
      <c r="G106" s="118"/>
      <c r="H106" s="287"/>
      <c r="I106" s="285"/>
      <c r="J106" s="122">
        <v>0.5</v>
      </c>
      <c r="K106" s="122">
        <v>113000</v>
      </c>
      <c r="L106" s="130">
        <v>56500</v>
      </c>
      <c r="M106" s="165"/>
      <c r="N106" s="165">
        <v>56500</v>
      </c>
    </row>
    <row r="107" spans="1:14" hidden="1" x14ac:dyDescent="0.25">
      <c r="A107" s="222" t="s">
        <v>26</v>
      </c>
      <c r="B107" s="223"/>
      <c r="C107" s="302"/>
      <c r="D107" s="303"/>
      <c r="E107" s="287"/>
      <c r="F107" s="287"/>
      <c r="G107" s="119"/>
      <c r="H107" s="287"/>
      <c r="I107" s="285"/>
      <c r="J107" s="122">
        <v>0.25</v>
      </c>
      <c r="K107" s="122">
        <v>104000</v>
      </c>
      <c r="L107" s="130">
        <v>26000</v>
      </c>
      <c r="M107" s="165"/>
      <c r="N107" s="165">
        <v>26000</v>
      </c>
    </row>
    <row r="108" spans="1:14" ht="15.75" hidden="1" thickBot="1" x14ac:dyDescent="0.3">
      <c r="A108" s="23" t="s">
        <v>28</v>
      </c>
      <c r="B108" s="24"/>
      <c r="C108" s="302"/>
      <c r="D108" s="303"/>
      <c r="E108" s="287"/>
      <c r="F108" s="287"/>
      <c r="G108" s="119"/>
      <c r="H108" s="307"/>
      <c r="I108" s="307"/>
      <c r="J108" s="122">
        <v>1.75</v>
      </c>
      <c r="K108" s="122"/>
      <c r="L108" s="135">
        <f>SUM(L105:L107)</f>
        <v>202704</v>
      </c>
      <c r="M108" s="165"/>
      <c r="N108" s="165">
        <f>SUM(N105:N107)</f>
        <v>202704</v>
      </c>
    </row>
    <row r="109" spans="1:14" ht="19.5" hidden="1" thickBot="1" x14ac:dyDescent="0.35">
      <c r="A109" s="253" t="s">
        <v>29</v>
      </c>
      <c r="B109" s="254"/>
      <c r="C109" s="323"/>
      <c r="D109" s="323"/>
      <c r="E109" s="209"/>
      <c r="F109" s="209"/>
      <c r="G109" s="117"/>
      <c r="H109" s="209"/>
      <c r="I109" s="209"/>
      <c r="J109" s="47"/>
      <c r="K109" s="47"/>
      <c r="L109" s="153"/>
      <c r="M109" s="167"/>
      <c r="N109" s="166"/>
    </row>
    <row r="110" spans="1:14" ht="15.75" hidden="1" thickBot="1" x14ac:dyDescent="0.3">
      <c r="A110" s="222" t="s">
        <v>50</v>
      </c>
      <c r="B110" s="322"/>
      <c r="C110" s="287"/>
      <c r="D110" s="287"/>
      <c r="E110" s="287"/>
      <c r="F110" s="287"/>
      <c r="G110" s="137"/>
      <c r="H110" s="287"/>
      <c r="I110" s="287"/>
      <c r="J110" s="122">
        <v>1</v>
      </c>
      <c r="K110" s="122">
        <v>104000</v>
      </c>
      <c r="L110" s="137">
        <v>104000</v>
      </c>
      <c r="M110" s="165"/>
      <c r="N110" s="165">
        <v>104000</v>
      </c>
    </row>
    <row r="111" spans="1:14" ht="15.75" hidden="1" thickBot="1" x14ac:dyDescent="0.3">
      <c r="A111" s="120" t="s">
        <v>96</v>
      </c>
      <c r="B111" s="50"/>
      <c r="C111" s="155"/>
      <c r="D111" s="156"/>
      <c r="E111" s="135"/>
      <c r="F111" s="158"/>
      <c r="G111" s="156"/>
      <c r="H111" s="135"/>
      <c r="I111" s="138"/>
      <c r="J111" s="157">
        <v>0.5</v>
      </c>
      <c r="K111" s="122">
        <v>104000</v>
      </c>
      <c r="L111" s="122">
        <v>52000</v>
      </c>
      <c r="M111" s="165"/>
      <c r="N111" s="165">
        <v>52000</v>
      </c>
    </row>
    <row r="112" spans="1:14" ht="15.75" hidden="1" thickBot="1" x14ac:dyDescent="0.3">
      <c r="A112" s="120"/>
      <c r="B112" s="50" t="s">
        <v>51</v>
      </c>
      <c r="C112" s="155"/>
      <c r="D112" s="156"/>
      <c r="E112" s="135"/>
      <c r="F112" s="158"/>
      <c r="G112" s="156"/>
      <c r="H112" s="135"/>
      <c r="I112" s="138"/>
      <c r="J112" s="157">
        <v>1</v>
      </c>
      <c r="K112" s="122">
        <v>104000</v>
      </c>
      <c r="L112" s="122">
        <v>104000</v>
      </c>
      <c r="M112" s="165"/>
      <c r="N112" s="165">
        <v>104000</v>
      </c>
    </row>
    <row r="113" spans="1:14" ht="15.75" hidden="1" thickBot="1" x14ac:dyDescent="0.3">
      <c r="A113" s="120"/>
      <c r="B113" s="50" t="s">
        <v>44</v>
      </c>
      <c r="C113" s="155"/>
      <c r="D113" s="156"/>
      <c r="E113" s="135"/>
      <c r="F113" s="158"/>
      <c r="G113" s="156"/>
      <c r="H113" s="135"/>
      <c r="I113" s="138"/>
      <c r="J113" s="157">
        <v>0.5</v>
      </c>
      <c r="K113" s="122">
        <v>104000</v>
      </c>
      <c r="L113" s="122">
        <v>52000</v>
      </c>
      <c r="M113" s="165"/>
      <c r="N113" s="165">
        <v>52000</v>
      </c>
    </row>
    <row r="114" spans="1:14" ht="15.75" hidden="1" thickBot="1" x14ac:dyDescent="0.3">
      <c r="A114" s="120" t="s">
        <v>28</v>
      </c>
      <c r="B114" s="50"/>
      <c r="C114" s="159"/>
      <c r="D114" s="108"/>
      <c r="E114" s="107"/>
      <c r="F114" s="138"/>
      <c r="G114" s="108"/>
      <c r="H114" s="135"/>
      <c r="I114" s="138"/>
      <c r="J114" s="138">
        <v>2</v>
      </c>
      <c r="K114" s="109"/>
      <c r="L114" s="160">
        <f>SUM(L110:L113)</f>
        <v>312000</v>
      </c>
      <c r="M114" s="165"/>
      <c r="N114" s="165">
        <f>SUM(N110:N113)</f>
        <v>312000</v>
      </c>
    </row>
    <row r="115" spans="1:14" ht="15.75" hidden="1" thickBot="1" x14ac:dyDescent="0.3">
      <c r="A115" s="120" t="s">
        <v>28</v>
      </c>
      <c r="B115" s="50"/>
      <c r="C115" s="135"/>
      <c r="D115" s="138"/>
      <c r="E115" s="107"/>
      <c r="F115" s="138"/>
      <c r="G115" s="108"/>
      <c r="H115" s="136"/>
      <c r="I115" s="138"/>
      <c r="J115" s="138"/>
      <c r="K115" s="109"/>
      <c r="L115" s="160">
        <f>L108+L114</f>
        <v>514704</v>
      </c>
      <c r="M115" s="165"/>
      <c r="N115" s="165">
        <f>N114+N108</f>
        <v>514704</v>
      </c>
    </row>
    <row r="116" spans="1:14" hidden="1" x14ac:dyDescent="0.25"/>
    <row r="117" spans="1:14" hidden="1" x14ac:dyDescent="0.25">
      <c r="B117" s="2" t="s">
        <v>98</v>
      </c>
      <c r="C117" s="2"/>
      <c r="D117" s="2"/>
      <c r="E117" s="2"/>
      <c r="H117" s="2">
        <f>N115+N74+N60+N37</f>
        <v>1188199</v>
      </c>
      <c r="I117" s="2" t="s">
        <v>100</v>
      </c>
      <c r="J117" s="2"/>
    </row>
    <row r="118" spans="1:14" hidden="1" x14ac:dyDescent="0.25">
      <c r="H118" s="2"/>
      <c r="I118" s="2"/>
      <c r="J118" s="2"/>
    </row>
    <row r="119" spans="1:14" hidden="1" x14ac:dyDescent="0.25">
      <c r="B119" s="2" t="s">
        <v>99</v>
      </c>
      <c r="C119" s="2"/>
      <c r="D119" s="2"/>
      <c r="H119" s="2">
        <v>14258388</v>
      </c>
      <c r="I119" s="2" t="s">
        <v>100</v>
      </c>
      <c r="J119" s="2"/>
    </row>
    <row r="120" spans="1:14" hidden="1" x14ac:dyDescent="0.25"/>
    <row r="121" spans="1:14" hidden="1" x14ac:dyDescent="0.25"/>
  </sheetData>
  <mergeCells count="213">
    <mergeCell ref="C3:I3"/>
    <mergeCell ref="C36:D36"/>
    <mergeCell ref="E36:F36"/>
    <mergeCell ref="H36:I36"/>
    <mergeCell ref="C37:D37"/>
    <mergeCell ref="E37:F37"/>
    <mergeCell ref="H37:I37"/>
    <mergeCell ref="A34:B34"/>
    <mergeCell ref="C34:D34"/>
    <mergeCell ref="E34:F34"/>
    <mergeCell ref="H34:I34"/>
    <mergeCell ref="A35:B35"/>
    <mergeCell ref="C35:D35"/>
    <mergeCell ref="E35:F35"/>
    <mergeCell ref="H35:I35"/>
    <mergeCell ref="A32:B32"/>
    <mergeCell ref="C32:D32"/>
    <mergeCell ref="E32:F32"/>
    <mergeCell ref="H32:I32"/>
    <mergeCell ref="A33:I33"/>
    <mergeCell ref="A30:B30"/>
    <mergeCell ref="C30:D30"/>
    <mergeCell ref="E30:F30"/>
    <mergeCell ref="H30:I30"/>
    <mergeCell ref="A31:B31"/>
    <mergeCell ref="C31:D31"/>
    <mergeCell ref="E31:F31"/>
    <mergeCell ref="H31:I31"/>
    <mergeCell ref="C28:D28"/>
    <mergeCell ref="E28:F28"/>
    <mergeCell ref="H28:I28"/>
    <mergeCell ref="A29:B29"/>
    <mergeCell ref="C29:D29"/>
    <mergeCell ref="E29:F29"/>
    <mergeCell ref="H29:I29"/>
    <mergeCell ref="A26:B26"/>
    <mergeCell ref="C26:D26"/>
    <mergeCell ref="E26:F26"/>
    <mergeCell ref="H26:I26"/>
    <mergeCell ref="A27:B27"/>
    <mergeCell ref="C27:D27"/>
    <mergeCell ref="E27:F27"/>
    <mergeCell ref="H27:I27"/>
    <mergeCell ref="A24:B24"/>
    <mergeCell ref="C24:D24"/>
    <mergeCell ref="E24:F24"/>
    <mergeCell ref="H24:I24"/>
    <mergeCell ref="A25:B25"/>
    <mergeCell ref="C25:D25"/>
    <mergeCell ref="E25:F25"/>
    <mergeCell ref="H25:I25"/>
    <mergeCell ref="A21:B21"/>
    <mergeCell ref="C21:D21"/>
    <mergeCell ref="E21:F21"/>
    <mergeCell ref="H21:I21"/>
    <mergeCell ref="A23:B23"/>
    <mergeCell ref="C23:D23"/>
    <mergeCell ref="E23:F23"/>
    <mergeCell ref="H23:I23"/>
    <mergeCell ref="A19:B19"/>
    <mergeCell ref="C19:D19"/>
    <mergeCell ref="E19:F19"/>
    <mergeCell ref="H19:I19"/>
    <mergeCell ref="A20:B20"/>
    <mergeCell ref="C20:D20"/>
    <mergeCell ref="E20:F20"/>
    <mergeCell ref="H20:I20"/>
    <mergeCell ref="A22:B22"/>
    <mergeCell ref="C22:D22"/>
    <mergeCell ref="E22:F22"/>
    <mergeCell ref="H22:I22"/>
    <mergeCell ref="A17:B17"/>
    <mergeCell ref="C17:D17"/>
    <mergeCell ref="E17:F17"/>
    <mergeCell ref="H17:I17"/>
    <mergeCell ref="A18:B18"/>
    <mergeCell ref="C18:D18"/>
    <mergeCell ref="E18:F18"/>
    <mergeCell ref="H18:I18"/>
    <mergeCell ref="C15:D15"/>
    <mergeCell ref="E15:F15"/>
    <mergeCell ref="H15:I15"/>
    <mergeCell ref="A16:B16"/>
    <mergeCell ref="C16:D16"/>
    <mergeCell ref="E16:F16"/>
    <mergeCell ref="H16:I16"/>
    <mergeCell ref="A13:B13"/>
    <mergeCell ref="C13:D13"/>
    <mergeCell ref="E13:F13"/>
    <mergeCell ref="H13:I13"/>
    <mergeCell ref="A14:B14"/>
    <mergeCell ref="C14:D14"/>
    <mergeCell ref="E14:F14"/>
    <mergeCell ref="H14:I14"/>
    <mergeCell ref="A11:B11"/>
    <mergeCell ref="C11:D11"/>
    <mergeCell ref="E11:F11"/>
    <mergeCell ref="H11:I11"/>
    <mergeCell ref="A12:B12"/>
    <mergeCell ref="C12:D12"/>
    <mergeCell ref="E12:F12"/>
    <mergeCell ref="H12:I12"/>
    <mergeCell ref="A9:B9"/>
    <mergeCell ref="C9:D9"/>
    <mergeCell ref="E9:F9"/>
    <mergeCell ref="H9:I9"/>
    <mergeCell ref="A10:B10"/>
    <mergeCell ref="C10:D10"/>
    <mergeCell ref="E10:F10"/>
    <mergeCell ref="H10:I10"/>
    <mergeCell ref="A4:B8"/>
    <mergeCell ref="C4:D4"/>
    <mergeCell ref="C6:D6"/>
    <mergeCell ref="E6:F6"/>
    <mergeCell ref="H6:I6"/>
    <mergeCell ref="C7:D7"/>
    <mergeCell ref="C8:D8"/>
    <mergeCell ref="C44:I44"/>
    <mergeCell ref="A45:B49"/>
    <mergeCell ref="C45:D45"/>
    <mergeCell ref="C47:D47"/>
    <mergeCell ref="E47:F47"/>
    <mergeCell ref="H47:I47"/>
    <mergeCell ref="C48:D48"/>
    <mergeCell ref="C49:D49"/>
    <mergeCell ref="A50:B50"/>
    <mergeCell ref="C50:D50"/>
    <mergeCell ref="E50:F50"/>
    <mergeCell ref="H50:I50"/>
    <mergeCell ref="C51:D51"/>
    <mergeCell ref="E51:F51"/>
    <mergeCell ref="H51:I51"/>
    <mergeCell ref="A52:B52"/>
    <mergeCell ref="C52:D52"/>
    <mergeCell ref="E52:F52"/>
    <mergeCell ref="H52:I52"/>
    <mergeCell ref="A53:B53"/>
    <mergeCell ref="C53:D53"/>
    <mergeCell ref="E53:F53"/>
    <mergeCell ref="H53:I53"/>
    <mergeCell ref="A57:B57"/>
    <mergeCell ref="C57:D57"/>
    <mergeCell ref="E57:F57"/>
    <mergeCell ref="H57:I57"/>
    <mergeCell ref="A56:B56"/>
    <mergeCell ref="B41:N41"/>
    <mergeCell ref="C66:I66"/>
    <mergeCell ref="A67:B71"/>
    <mergeCell ref="C67:D67"/>
    <mergeCell ref="C69:D69"/>
    <mergeCell ref="E69:F69"/>
    <mergeCell ref="H69:I69"/>
    <mergeCell ref="C70:D70"/>
    <mergeCell ref="C71:D71"/>
    <mergeCell ref="A54:B54"/>
    <mergeCell ref="C54:D54"/>
    <mergeCell ref="E54:F54"/>
    <mergeCell ref="H54:I54"/>
    <mergeCell ref="C55:D55"/>
    <mergeCell ref="E55:F55"/>
    <mergeCell ref="H55:I55"/>
    <mergeCell ref="C56:D56"/>
    <mergeCell ref="E56:F56"/>
    <mergeCell ref="H56:I56"/>
    <mergeCell ref="A72:B72"/>
    <mergeCell ref="C72:D72"/>
    <mergeCell ref="E72:F72"/>
    <mergeCell ref="H72:I72"/>
    <mergeCell ref="C73:D73"/>
    <mergeCell ref="E73:F73"/>
    <mergeCell ref="H73:I73"/>
    <mergeCell ref="A74:B74"/>
    <mergeCell ref="C74:D74"/>
    <mergeCell ref="E74:F74"/>
    <mergeCell ref="H74:I74"/>
    <mergeCell ref="C97:I97"/>
    <mergeCell ref="A98:B102"/>
    <mergeCell ref="C98:D98"/>
    <mergeCell ref="C100:D100"/>
    <mergeCell ref="E100:F100"/>
    <mergeCell ref="H100:I100"/>
    <mergeCell ref="C101:D101"/>
    <mergeCell ref="C102:D102"/>
    <mergeCell ref="A103:B103"/>
    <mergeCell ref="C103:D103"/>
    <mergeCell ref="E103:F103"/>
    <mergeCell ref="H103:I103"/>
    <mergeCell ref="C104:D104"/>
    <mergeCell ref="E104:F104"/>
    <mergeCell ref="H104:I104"/>
    <mergeCell ref="A105:B105"/>
    <mergeCell ref="C105:D105"/>
    <mergeCell ref="E105:F105"/>
    <mergeCell ref="H105:I105"/>
    <mergeCell ref="A106:B106"/>
    <mergeCell ref="C106:D106"/>
    <mergeCell ref="E106:F106"/>
    <mergeCell ref="H106:I106"/>
    <mergeCell ref="A110:B110"/>
    <mergeCell ref="C110:D110"/>
    <mergeCell ref="E110:F110"/>
    <mergeCell ref="H110:I110"/>
    <mergeCell ref="A107:B107"/>
    <mergeCell ref="C107:D107"/>
    <mergeCell ref="E107:F107"/>
    <mergeCell ref="H107:I107"/>
    <mergeCell ref="C108:D108"/>
    <mergeCell ref="E108:F108"/>
    <mergeCell ref="H108:I108"/>
    <mergeCell ref="A109:B109"/>
    <mergeCell ref="C109:D109"/>
    <mergeCell ref="E109:F109"/>
    <mergeCell ref="H109:I109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2022-12-22T13:10:15Z</dcterms:modified>
</cp:coreProperties>
</file>