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7E37678-18C0-4090-BA17-116CD44EE47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2025 Մեղրի" sheetId="18" r:id="rId1"/>
    <sheet name="2024 Լեհվազ" sheetId="19" r:id="rId2"/>
    <sheet name="2024 Վարդանիձոր" sheetId="20" r:id="rId3"/>
  </sheets>
  <calcPr calcId="181029"/>
</workbook>
</file>

<file path=xl/calcChain.xml><?xml version="1.0" encoding="utf-8"?>
<calcChain xmlns="http://schemas.openxmlformats.org/spreadsheetml/2006/main">
  <c r="C7" i="19" l="1"/>
  <c r="F48" i="18"/>
  <c r="E31" i="19" l="1"/>
  <c r="E23" i="19"/>
  <c r="C29" i="20"/>
  <c r="C22" i="20"/>
  <c r="C30" i="20" l="1"/>
  <c r="G13" i="20" s="1"/>
  <c r="E32" i="19"/>
  <c r="H12" i="19" s="1"/>
  <c r="D48" i="18"/>
  <c r="D17" i="18"/>
  <c r="D30" i="18"/>
  <c r="D27" i="18"/>
  <c r="F46" i="18"/>
  <c r="G46" i="18" s="1"/>
  <c r="F45" i="18"/>
  <c r="F33" i="18"/>
  <c r="G33" i="18" s="1"/>
  <c r="F21" i="18"/>
  <c r="G21" i="18" s="1"/>
  <c r="F20" i="18"/>
  <c r="G28" i="19"/>
  <c r="H28" i="19" s="1"/>
  <c r="G29" i="19"/>
  <c r="H29" i="19" s="1"/>
  <c r="G30" i="19"/>
  <c r="H30" i="19" s="1"/>
  <c r="F29" i="18"/>
  <c r="F28" i="18"/>
  <c r="F16" i="18"/>
  <c r="F15" i="18"/>
  <c r="D49" i="18" l="1"/>
  <c r="G11" i="18" s="1"/>
  <c r="F17" i="18"/>
  <c r="F30" i="18"/>
  <c r="G29" i="18"/>
  <c r="E28" i="20" l="1"/>
  <c r="G28" i="20" s="1"/>
  <c r="E26" i="20"/>
  <c r="G26" i="20" s="1"/>
  <c r="E25" i="20"/>
  <c r="G25" i="20" s="1"/>
  <c r="E24" i="20"/>
  <c r="E21" i="20"/>
  <c r="G21" i="20" s="1"/>
  <c r="E20" i="20"/>
  <c r="G27" i="19"/>
  <c r="H27" i="19" s="1"/>
  <c r="G26" i="19"/>
  <c r="H26" i="19" s="1"/>
  <c r="G25" i="19"/>
  <c r="G22" i="19"/>
  <c r="H22" i="19" s="1"/>
  <c r="G21" i="19"/>
  <c r="G20" i="19"/>
  <c r="F47" i="18"/>
  <c r="G47" i="18" s="1"/>
  <c r="G45" i="18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2" i="18"/>
  <c r="F26" i="18"/>
  <c r="G26" i="18" s="1"/>
  <c r="F25" i="18"/>
  <c r="G25" i="18" s="1"/>
  <c r="F24" i="18"/>
  <c r="G24" i="18" s="1"/>
  <c r="F23" i="18"/>
  <c r="G23" i="18" s="1"/>
  <c r="F22" i="18"/>
  <c r="G20" i="18"/>
  <c r="G16" i="18"/>
  <c r="E29" i="20" l="1"/>
  <c r="G31" i="19"/>
  <c r="H20" i="19"/>
  <c r="G23" i="19"/>
  <c r="G20" i="20"/>
  <c r="G22" i="20" s="1"/>
  <c r="E22" i="20"/>
  <c r="G22" i="18"/>
  <c r="G27" i="18" s="1"/>
  <c r="F27" i="18"/>
  <c r="G32" i="18"/>
  <c r="G48" i="18" s="1"/>
  <c r="G24" i="20"/>
  <c r="G29" i="20" s="1"/>
  <c r="H21" i="19"/>
  <c r="H25" i="19"/>
  <c r="H31" i="19" s="1"/>
  <c r="G15" i="18"/>
  <c r="G17" i="18" s="1"/>
  <c r="G28" i="18"/>
  <c r="G30" i="18" s="1"/>
  <c r="G30" i="20" l="1"/>
  <c r="E30" i="20"/>
  <c r="G32" i="19"/>
  <c r="H23" i="19"/>
  <c r="H32" i="19" s="1"/>
  <c r="G49" i="18"/>
  <c r="F49" i="18"/>
</calcChain>
</file>

<file path=xl/sharedStrings.xml><?xml version="1.0" encoding="utf-8"?>
<sst xmlns="http://schemas.openxmlformats.org/spreadsheetml/2006/main" count="114" uniqueCount="68">
  <si>
    <t>Պաշտոնների անվանումը</t>
  </si>
  <si>
    <t>Դրույքաչափը</t>
  </si>
  <si>
    <t>Վարչական  միավորներ</t>
  </si>
  <si>
    <t>Տնօրեն</t>
  </si>
  <si>
    <t>Ընդամենը</t>
  </si>
  <si>
    <t>Դաստիարակ</t>
  </si>
  <si>
    <t>Լր.կրթ.ծառ.մանկ.</t>
  </si>
  <si>
    <t>Երաժշտ.դաստիարակ</t>
  </si>
  <si>
    <t>Հաշվապահ</t>
  </si>
  <si>
    <t>Սպասարկող  անձնակազմ</t>
  </si>
  <si>
    <t>Գործավար</t>
  </si>
  <si>
    <t>Խոհարար</t>
  </si>
  <si>
    <t>Խոհարարի   օգնական</t>
  </si>
  <si>
    <t>Դերձակ</t>
  </si>
  <si>
    <t>Լվացքարար</t>
  </si>
  <si>
    <t>Հավաքարար</t>
  </si>
  <si>
    <t>Այգեպան</t>
  </si>
  <si>
    <t>Դաստիարակի  օգնական</t>
  </si>
  <si>
    <t>Բուժքույր</t>
  </si>
  <si>
    <t>Պահեստապետ</t>
  </si>
  <si>
    <t>Ֆիզկուլտուրայի հրահանգիչ</t>
  </si>
  <si>
    <t>Հաստիքային միավորների թիվը</t>
  </si>
  <si>
    <t>Ամսական աշխատավարձ</t>
  </si>
  <si>
    <t>Ընդամենը տարեկան աշխատավարձ ֆոնդ</t>
  </si>
  <si>
    <t>Մանկավարժական դրույքներ</t>
  </si>
  <si>
    <t>ԼԵՀՎԱԶԻ ՄԱՍՆԱՃՅՈՒՂ</t>
  </si>
  <si>
    <t>ՎԱՐԴԱՆԻՁՈՐԻ  ՄԱՍՆԱՃՅՈՒՂ</t>
  </si>
  <si>
    <t>Խոհարար/պահեստապետ</t>
  </si>
  <si>
    <t>Օժանդակ բանվոր/խոհանոցում/</t>
  </si>
  <si>
    <t>Հոգեբան</t>
  </si>
  <si>
    <t>Լոգոպեդ</t>
  </si>
  <si>
    <t>Շեֆ. Խոհարար</t>
  </si>
  <si>
    <t>Դռնապան</t>
  </si>
  <si>
    <t>Տնտեսվար /տնտեսական մասի վարիչ/</t>
  </si>
  <si>
    <t>Փականագործ էլ. մոնտյոր</t>
  </si>
  <si>
    <t>Օժանդակ  բանվոր /լվացարար խոհանոցի/</t>
  </si>
  <si>
    <t>Մասնաճյուղի ղեկ</t>
  </si>
  <si>
    <t>Հավաքար դռնապան</t>
  </si>
  <si>
    <t xml:space="preserve">ԱՇԽԱՏՈՂՆԵՐԻ ԹՎԱՔԱՆԱԿԸ, ՀԱՍՏԻՔԱՑՈՒՑԱԿԸ ԵՎ ՊԱՇՏՈՆԱՅԻՆ ԴՐՈՒՅՔԱՉԱՓԵՐԸ   2025Թ.                                   </t>
  </si>
  <si>
    <t xml:space="preserve">ԱՇԽԱՏՈՂՆԵՐԻ ԹՎԱՔԱՆԱԿԸ, ՀԱՍՏԻՔԱՑՈՒՑԱԿԸ ԵՎ ՊԱՇՏՈՆԱՅԻՆ ԴՐՈՒՅՔԱՉԱՓԵՐԸ 2025Թ.                                   </t>
  </si>
  <si>
    <t>Մեթոդիստ ուս․գծ.տն.տեղ.</t>
  </si>
  <si>
    <t xml:space="preserve">      1.Աշխատողների   թվաքանակը`  8</t>
  </si>
  <si>
    <t xml:space="preserve">      2.Հաստիքացուցակ  և  պաշտոնային  դրույքաչափերը`  </t>
  </si>
  <si>
    <t xml:space="preserve">                                                                                                                                                                                  Հավելված 1</t>
  </si>
  <si>
    <t xml:space="preserve">           ԱՇԽԱՏՈՂՆԵՐԻ ԹՎԱՔԱՆԱԿԸ, ՀԱՍՏԻՔԱՑՈՒՑԱԿԸ ԵՎ ՊԱՇՏՈՆԱՅԻՆ ԴՐՈՒՅՔԱՉԱՓԵՐԸ 2025Թ.                                   </t>
  </si>
  <si>
    <t xml:space="preserve">   1.Աշխատողների   թվաքանակը`  9</t>
  </si>
  <si>
    <t xml:space="preserve">   2.Հաստիքացուցակ  և  պաշտոնային  դրույքաչափերը`  </t>
  </si>
  <si>
    <t xml:space="preserve">   2.Հաստիքացուցակ  և  պաշտոնային  դրույքաչափերը`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</si>
  <si>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Հավելված 1.2 </t>
  </si>
  <si>
    <t xml:space="preserve">                                                                                                                                                                                  Հավելված 1.1 </t>
  </si>
  <si>
    <t>Տնօրեն՝                                      Ս. Սարգսյան</t>
  </si>
  <si>
    <t>Հաշվապահ՝                                Ս. Գրիգորյան</t>
  </si>
  <si>
    <t>Հաշվապահ՝                               Ս. Գրիգորյան</t>
  </si>
  <si>
    <t>Տնօրեն՝                                     Ս. Սարգսյան</t>
  </si>
  <si>
    <t>«Մեղրիի  մսուր- մանկապարտեզ» ՀՈԱԿ</t>
  </si>
  <si>
    <t>«Մեղրիի  մսուր - մանկապարտեզ» ՀՈԱԿ</t>
  </si>
  <si>
    <r>
      <t xml:space="preserve">                                                                                                                                                                              </t>
    </r>
    <r>
      <rPr>
        <i/>
        <sz val="10"/>
        <color indexed="8"/>
        <rFont val="GHEA Grapalat"/>
        <family val="3"/>
      </rPr>
      <t xml:space="preserve"> Մեղրի   համայնքի  ավագանու</t>
    </r>
  </si>
  <si>
    <t xml:space="preserve">                                                   ՀՀ Սյունիքի մարզի</t>
  </si>
  <si>
    <t>Դաստիարակ կրտսեր տարիքի առաջին խմբեր</t>
  </si>
  <si>
    <t xml:space="preserve">   1.Աշխատողների   թվաքանակը`    60</t>
  </si>
  <si>
    <t>ՀԱՄԱՅՆՔԻ ՂԵԿԱՎԱՐԻ ԱՌԱՋԻՆ ՏԵՂԱԿԱԼ՝</t>
  </si>
  <si>
    <t xml:space="preserve">          2025 թվականի սեպտեմբերի   -ի N   -Ա որոշման</t>
  </si>
  <si>
    <t xml:space="preserve">                                 Բ․Զաքարյան</t>
  </si>
  <si>
    <r>
      <t xml:space="preserve">    </t>
    </r>
    <r>
      <rPr>
        <i/>
        <sz val="10"/>
        <color indexed="8"/>
        <rFont val="GHEA Grapalat"/>
        <family val="3"/>
      </rPr>
      <t>Մեղրի   համայնքի  ավագանու</t>
    </r>
  </si>
  <si>
    <t xml:space="preserve">                                                 Բ․Զաքարյան</t>
  </si>
  <si>
    <t xml:space="preserve">                  Բ․Զաքարյան</t>
  </si>
  <si>
    <t xml:space="preserve">                                                          ՀՀ Սյունիքի մարզի</t>
  </si>
  <si>
    <r>
      <t xml:space="preserve">        </t>
    </r>
    <r>
      <rPr>
        <i/>
        <sz val="10"/>
        <color indexed="8"/>
        <rFont val="GHEA Grapalat"/>
        <family val="3"/>
      </rPr>
      <t>Մեղրի   համայնքի  ավագանու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</si>
</sst>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4"/>
      <color theme="1"/>
      <name val="GHEA Grapalat"/>
      <family val="3"/>
    </font>
    <font>
      <i/>
      <sz val="11"/>
      <name val="GHEA Grapalat"/>
      <family val="3"/>
    </font>
    <font>
      <i/>
      <sz val="12"/>
      <color theme="1"/>
      <name val="GHEA Grapalat"/>
      <family val="3"/>
    </font>
    <font>
      <i/>
      <u/>
      <sz val="11"/>
      <color theme="1"/>
      <name val="GHEA Grapalat"/>
      <family val="3"/>
    </font>
    <font>
      <b/>
      <i/>
      <sz val="16"/>
      <color theme="1"/>
      <name val="GHEA Grapalat"/>
      <family val="3"/>
    </font>
    <font>
      <i/>
      <u/>
      <sz val="12"/>
      <color theme="1"/>
      <name val="GHEA Grapalat"/>
      <family val="3"/>
    </font>
    <font>
      <i/>
      <u/>
      <sz val="10"/>
      <color theme="1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4" fillId="0" borderId="0" xfId="0" applyFont="1"/>
    <xf numFmtId="0" fontId="4" fillId="0" borderId="48" xfId="0" applyFont="1" applyBorder="1" applyAlignment="1">
      <alignment horizontal="center"/>
    </xf>
    <xf numFmtId="1" fontId="4" fillId="0" borderId="50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0" borderId="20" xfId="0" applyFont="1" applyBorder="1"/>
    <xf numFmtId="0" fontId="4" fillId="0" borderId="49" xfId="0" applyFont="1" applyBorder="1"/>
    <xf numFmtId="0" fontId="4" fillId="0" borderId="27" xfId="0" applyFont="1" applyBorder="1"/>
    <xf numFmtId="0" fontId="4" fillId="0" borderId="55" xfId="0" applyFont="1" applyBorder="1" applyAlignment="1">
      <alignment horizontal="center"/>
    </xf>
    <xf numFmtId="0" fontId="5" fillId="0" borderId="0" xfId="0" applyFont="1"/>
    <xf numFmtId="0" fontId="4" fillId="2" borderId="0" xfId="0" applyFont="1" applyFill="1"/>
    <xf numFmtId="0" fontId="3" fillId="2" borderId="39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0" fontId="7" fillId="2" borderId="14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5" xfId="0" applyFont="1" applyFill="1" applyBorder="1"/>
    <xf numFmtId="0" fontId="7" fillId="2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4" xfId="0" applyFont="1" applyBorder="1"/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2" borderId="31" xfId="0" applyFont="1" applyFill="1" applyBorder="1"/>
    <xf numFmtId="1" fontId="7" fillId="0" borderId="8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2" borderId="39" xfId="0" applyFont="1" applyFill="1" applyBorder="1"/>
    <xf numFmtId="0" fontId="2" fillId="2" borderId="57" xfId="0" applyFont="1" applyFill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1" fontId="3" fillId="0" borderId="53" xfId="0" applyNumberFormat="1" applyFont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7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1" fillId="0" borderId="0" xfId="0" applyFont="1"/>
    <xf numFmtId="0" fontId="10" fillId="0" borderId="55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55" xfId="0" applyFont="1" applyBorder="1"/>
    <xf numFmtId="0" fontId="4" fillId="0" borderId="43" xfId="0" applyFont="1" applyBorder="1" applyAlignment="1">
      <alignment horizontal="center"/>
    </xf>
    <xf numFmtId="0" fontId="4" fillId="2" borderId="14" xfId="0" applyFont="1" applyFill="1" applyBorder="1"/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1" fontId="3" fillId="2" borderId="41" xfId="0" applyNumberFormat="1" applyFont="1" applyFill="1" applyBorder="1" applyAlignment="1">
      <alignment horizontal="center"/>
    </xf>
    <xf numFmtId="1" fontId="4" fillId="0" borderId="52" xfId="0" applyNumberFormat="1" applyFont="1" applyBorder="1" applyAlignment="1">
      <alignment horizontal="center"/>
    </xf>
    <xf numFmtId="1" fontId="4" fillId="2" borderId="50" xfId="0" applyNumberFormat="1" applyFont="1" applyFill="1" applyBorder="1" applyAlignment="1">
      <alignment horizontal="center"/>
    </xf>
    <xf numFmtId="1" fontId="3" fillId="2" borderId="53" xfId="0" applyNumberFormat="1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4" fillId="2" borderId="29" xfId="0" applyFont="1" applyFill="1" applyBorder="1"/>
    <xf numFmtId="0" fontId="4" fillId="2" borderId="63" xfId="0" applyFont="1" applyFill="1" applyBorder="1" applyAlignment="1">
      <alignment horizontal="center"/>
    </xf>
    <xf numFmtId="1" fontId="4" fillId="2" borderId="48" xfId="0" applyNumberFormat="1" applyFont="1" applyFill="1" applyBorder="1" applyAlignment="1">
      <alignment horizontal="center"/>
    </xf>
    <xf numFmtId="1" fontId="4" fillId="2" borderId="62" xfId="0" applyNumberFormat="1" applyFont="1" applyFill="1" applyBorder="1" applyAlignment="1">
      <alignment horizontal="center"/>
    </xf>
    <xf numFmtId="1" fontId="4" fillId="0" borderId="47" xfId="0" applyNumberFormat="1" applyFont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1" fontId="3" fillId="2" borderId="40" xfId="0" applyNumberFormat="1" applyFont="1" applyFill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1" fontId="3" fillId="2" borderId="44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" fillId="2" borderId="31" xfId="0" applyFont="1" applyFill="1" applyBorder="1"/>
    <xf numFmtId="0" fontId="4" fillId="2" borderId="48" xfId="0" applyFont="1" applyFill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31" xfId="0" applyFont="1" applyBorder="1"/>
    <xf numFmtId="0" fontId="4" fillId="0" borderId="48" xfId="0" applyFont="1" applyBorder="1"/>
    <xf numFmtId="0" fontId="4" fillId="2" borderId="34" xfId="0" applyFont="1" applyFill="1" applyBorder="1"/>
    <xf numFmtId="0" fontId="4" fillId="2" borderId="62" xfId="0" applyFont="1" applyFill="1" applyBorder="1"/>
    <xf numFmtId="0" fontId="4" fillId="0" borderId="0" xfId="0" applyFont="1" applyAlignment="1">
      <alignment horizontal="left"/>
    </xf>
    <xf numFmtId="0" fontId="3" fillId="2" borderId="39" xfId="0" applyFont="1" applyFill="1" applyBorder="1" applyAlignment="1">
      <alignment horizontal="left"/>
    </xf>
    <xf numFmtId="0" fontId="3" fillId="2" borderId="41" xfId="0" applyFont="1" applyFill="1" applyBorder="1" applyAlignment="1">
      <alignment horizontal="left"/>
    </xf>
    <xf numFmtId="0" fontId="4" fillId="0" borderId="31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wrapText="1"/>
    </xf>
    <xf numFmtId="0" fontId="4" fillId="0" borderId="30" xfId="0" applyFont="1" applyBorder="1" applyAlignment="1">
      <alignment horizontal="left" wrapText="1"/>
    </xf>
    <xf numFmtId="0" fontId="4" fillId="0" borderId="14" xfId="0" applyFont="1" applyBorder="1"/>
    <xf numFmtId="0" fontId="4" fillId="0" borderId="29" xfId="0" applyFont="1" applyBorder="1"/>
    <xf numFmtId="0" fontId="3" fillId="0" borderId="3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33" xfId="0" applyFont="1" applyFill="1" applyBorder="1"/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46" xfId="0" applyFont="1" applyBorder="1"/>
    <xf numFmtId="0" fontId="4" fillId="0" borderId="47" xfId="0" applyFont="1" applyBorder="1"/>
    <xf numFmtId="0" fontId="4" fillId="0" borderId="30" xfId="0" applyFont="1" applyBorder="1"/>
    <xf numFmtId="0" fontId="6" fillId="2" borderId="31" xfId="0" applyFont="1" applyFill="1" applyBorder="1"/>
    <xf numFmtId="0" fontId="6" fillId="2" borderId="30" xfId="0" applyFont="1" applyFill="1" applyBorder="1"/>
    <xf numFmtId="0" fontId="3" fillId="2" borderId="40" xfId="0" applyFont="1" applyFill="1" applyBorder="1" applyAlignment="1">
      <alignment horizontal="left"/>
    </xf>
    <xf numFmtId="0" fontId="4" fillId="0" borderId="21" xfId="0" applyFont="1" applyBorder="1"/>
    <xf numFmtId="0" fontId="4" fillId="0" borderId="35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39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left"/>
    </xf>
    <xf numFmtId="0" fontId="4" fillId="1" borderId="52" xfId="0" applyFont="1" applyFill="1" applyBorder="1" applyAlignment="1">
      <alignment horizontal="center" vertical="center" textRotation="90" wrapText="1"/>
    </xf>
    <xf numFmtId="0" fontId="4" fillId="1" borderId="63" xfId="0" applyFont="1" applyFill="1" applyBorder="1" applyAlignment="1">
      <alignment horizontal="center" vertical="center" textRotation="90" wrapText="1"/>
    </xf>
    <xf numFmtId="0" fontId="4" fillId="0" borderId="45" xfId="0" applyFont="1" applyBorder="1"/>
    <xf numFmtId="0" fontId="4" fillId="0" borderId="60" xfId="0" applyFont="1" applyBorder="1"/>
    <xf numFmtId="0" fontId="4" fillId="0" borderId="55" xfId="0" applyFont="1" applyBorder="1"/>
    <xf numFmtId="0" fontId="4" fillId="1" borderId="21" xfId="0" applyFont="1" applyFill="1" applyBorder="1" applyAlignment="1">
      <alignment horizontal="center" vertical="center"/>
    </xf>
    <xf numFmtId="0" fontId="4" fillId="1" borderId="35" xfId="0" applyFont="1" applyFill="1" applyBorder="1" applyAlignment="1">
      <alignment horizontal="center" vertical="center"/>
    </xf>
    <xf numFmtId="0" fontId="4" fillId="1" borderId="9" xfId="0" applyFont="1" applyFill="1" applyBorder="1" applyAlignment="1">
      <alignment horizontal="center" vertical="center"/>
    </xf>
    <xf numFmtId="0" fontId="4" fillId="1" borderId="61" xfId="0" applyFont="1" applyFill="1" applyBorder="1" applyAlignment="1">
      <alignment horizontal="center" vertical="center"/>
    </xf>
    <xf numFmtId="0" fontId="4" fillId="1" borderId="46" xfId="0" applyFont="1" applyFill="1" applyBorder="1" applyAlignment="1">
      <alignment horizontal="center" vertical="center" textRotation="90" wrapText="1"/>
    </xf>
    <xf numFmtId="0" fontId="4" fillId="1" borderId="34" xfId="0" applyFont="1" applyFill="1" applyBorder="1" applyAlignment="1">
      <alignment horizontal="center" vertical="center" textRotation="90" wrapText="1"/>
    </xf>
    <xf numFmtId="0" fontId="4" fillId="1" borderId="45" xfId="0" applyFont="1" applyFill="1" applyBorder="1" applyAlignment="1">
      <alignment horizontal="center" vertical="center" textRotation="90" wrapText="1"/>
    </xf>
    <xf numFmtId="0" fontId="4" fillId="1" borderId="62" xfId="0" applyFont="1" applyFill="1" applyBorder="1" applyAlignment="1">
      <alignment horizontal="center" vertical="center" textRotation="90" wrapText="1"/>
    </xf>
    <xf numFmtId="0" fontId="3" fillId="0" borderId="55" xfId="0" applyFont="1" applyBorder="1" applyAlignment="1">
      <alignment horizontal="center"/>
    </xf>
    <xf numFmtId="0" fontId="4" fillId="0" borderId="13" xfId="0" applyFont="1" applyBorder="1"/>
    <xf numFmtId="0" fontId="4" fillId="1" borderId="36" xfId="0" applyFont="1" applyFill="1" applyBorder="1" applyAlignment="1">
      <alignment horizontal="center" vertical="center" textRotation="90"/>
    </xf>
    <xf numFmtId="0" fontId="4" fillId="1" borderId="1" xfId="0" applyFont="1" applyFill="1" applyBorder="1" applyAlignment="1">
      <alignment horizontal="center" vertical="center" textRotation="90"/>
    </xf>
    <xf numFmtId="0" fontId="4" fillId="1" borderId="2" xfId="0" applyFont="1" applyFill="1" applyBorder="1" applyAlignment="1">
      <alignment horizontal="center" vertical="center" textRotation="90"/>
    </xf>
    <xf numFmtId="0" fontId="4" fillId="1" borderId="3" xfId="0" applyFont="1" applyFill="1" applyBorder="1" applyAlignment="1">
      <alignment horizontal="center" vertical="center" textRotation="90"/>
    </xf>
    <xf numFmtId="0" fontId="4" fillId="1" borderId="38" xfId="0" applyFont="1" applyFill="1" applyBorder="1" applyAlignment="1">
      <alignment horizontal="center" vertical="center" textRotation="90"/>
    </xf>
    <xf numFmtId="0" fontId="4" fillId="1" borderId="4" xfId="0" applyFont="1" applyFill="1" applyBorder="1" applyAlignment="1">
      <alignment horizontal="center" vertical="center" textRotation="90"/>
    </xf>
    <xf numFmtId="0" fontId="4" fillId="1" borderId="42" xfId="0" applyFont="1" applyFill="1" applyBorder="1" applyAlignment="1">
      <alignment horizontal="center" vertical="center" textRotation="90" wrapText="1"/>
    </xf>
    <xf numFmtId="0" fontId="4" fillId="1" borderId="43" xfId="0" applyFont="1" applyFill="1" applyBorder="1" applyAlignment="1">
      <alignment horizontal="center" vertical="center" textRotation="90" wrapText="1"/>
    </xf>
    <xf numFmtId="0" fontId="4" fillId="1" borderId="44" xfId="0" applyFont="1" applyFill="1" applyBorder="1" applyAlignment="1">
      <alignment horizontal="center" vertical="center" textRotation="90" wrapText="1"/>
    </xf>
    <xf numFmtId="0" fontId="4" fillId="1" borderId="42" xfId="0" applyFont="1" applyFill="1" applyBorder="1" applyAlignment="1">
      <alignment horizontal="center" vertical="center" wrapText="1"/>
    </xf>
    <xf numFmtId="0" fontId="4" fillId="1" borderId="43" xfId="0" applyFont="1" applyFill="1" applyBorder="1" applyAlignment="1">
      <alignment horizontal="center" vertical="center" wrapText="1"/>
    </xf>
    <xf numFmtId="0" fontId="4" fillId="1" borderId="44" xfId="0" applyFont="1" applyFill="1" applyBorder="1" applyAlignment="1">
      <alignment horizontal="center"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4" fillId="1" borderId="3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2" borderId="14" xfId="0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0" fontId="4" fillId="2" borderId="17" xfId="0" applyFont="1" applyFill="1" applyBorder="1"/>
    <xf numFmtId="0" fontId="3" fillId="0" borderId="3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8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2" borderId="30" xfId="0" applyFont="1" applyFill="1" applyBorder="1"/>
    <xf numFmtId="0" fontId="3" fillId="0" borderId="39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1" borderId="14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 wrapText="1"/>
    </xf>
    <xf numFmtId="0" fontId="4" fillId="1" borderId="0" xfId="0" applyFont="1" applyFill="1" applyAlignment="1">
      <alignment horizontal="center" vertical="center" wrapText="1"/>
    </xf>
    <xf numFmtId="0" fontId="4" fillId="1" borderId="10" xfId="0" applyFont="1" applyFill="1" applyBorder="1" applyAlignment="1">
      <alignment horizontal="center" vertical="center" wrapText="1"/>
    </xf>
    <xf numFmtId="0" fontId="4" fillId="1" borderId="22" xfId="0" applyFont="1" applyFill="1" applyBorder="1" applyAlignment="1">
      <alignment horizontal="center" vertical="center" wrapText="1"/>
    </xf>
    <xf numFmtId="0" fontId="4" fillId="1" borderId="24" xfId="0" applyFont="1" applyFill="1" applyBorder="1" applyAlignment="1">
      <alignment horizontal="center" vertical="center" wrapText="1"/>
    </xf>
    <xf numFmtId="0" fontId="4" fillId="1" borderId="25" xfId="0" applyFont="1" applyFill="1" applyBorder="1" applyAlignment="1">
      <alignment horizontal="center" vertical="center" wrapText="1"/>
    </xf>
    <xf numFmtId="0" fontId="4" fillId="1" borderId="23" xfId="0" applyFont="1" applyFill="1" applyBorder="1" applyAlignment="1">
      <alignment horizontal="center" vertical="center" wrapText="1"/>
    </xf>
    <xf numFmtId="0" fontId="4" fillId="1" borderId="18" xfId="0" applyFont="1" applyFill="1" applyBorder="1" applyAlignment="1">
      <alignment horizontal="center" vertical="center" wrapText="1"/>
    </xf>
    <xf numFmtId="0" fontId="4" fillId="1" borderId="26" xfId="0" applyFont="1" applyFill="1" applyBorder="1" applyAlignment="1">
      <alignment horizontal="center" vertical="center" wrapText="1"/>
    </xf>
    <xf numFmtId="0" fontId="4" fillId="1" borderId="51" xfId="0" applyFont="1" applyFill="1" applyBorder="1" applyAlignment="1">
      <alignment horizontal="center" vertical="center" wrapText="1"/>
    </xf>
    <xf numFmtId="0" fontId="4" fillId="1" borderId="19" xfId="0" applyFont="1" applyFill="1" applyBorder="1" applyAlignment="1">
      <alignment horizontal="center" vertical="center" wrapText="1"/>
    </xf>
    <xf numFmtId="0" fontId="4" fillId="1" borderId="28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1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workbookViewId="0">
      <selection sqref="A1:D4"/>
    </sheetView>
  </sheetViews>
  <sheetFormatPr defaultRowHeight="16.5" x14ac:dyDescent="0.3"/>
  <cols>
    <col min="1" max="1" width="1.7109375" style="1" customWidth="1"/>
    <col min="2" max="2" width="7.7109375" style="1" customWidth="1"/>
    <col min="3" max="3" width="20.42578125" style="1" customWidth="1"/>
    <col min="4" max="4" width="10.85546875" style="1" customWidth="1"/>
    <col min="5" max="5" width="17.5703125" style="1" customWidth="1"/>
    <col min="6" max="6" width="20.5703125" style="1" customWidth="1"/>
    <col min="7" max="7" width="29.140625" style="1" customWidth="1"/>
    <col min="8" max="8" width="9.140625" style="1" hidden="1" customWidth="1"/>
    <col min="9" max="9" width="2.5703125" style="1" hidden="1" customWidth="1"/>
    <col min="10" max="10" width="11.5703125" style="1" hidden="1" customWidth="1"/>
    <col min="11" max="16384" width="9.140625" style="1"/>
  </cols>
  <sheetData>
    <row r="1" spans="1:16" ht="19.5" customHeight="1" x14ac:dyDescent="0.3">
      <c r="A1" s="103" t="s">
        <v>60</v>
      </c>
      <c r="B1" s="103"/>
      <c r="C1" s="103"/>
      <c r="D1" s="103"/>
      <c r="F1" s="106" t="s">
        <v>43</v>
      </c>
      <c r="G1" s="106"/>
      <c r="H1" s="106"/>
      <c r="I1" s="106"/>
      <c r="J1" s="106"/>
    </row>
    <row r="2" spans="1:16" ht="15.75" customHeight="1" x14ac:dyDescent="0.3">
      <c r="F2" s="140" t="s">
        <v>57</v>
      </c>
      <c r="G2" s="140"/>
      <c r="H2" s="68"/>
      <c r="I2" s="68"/>
      <c r="J2" s="68"/>
    </row>
    <row r="3" spans="1:16" ht="15" customHeight="1" x14ac:dyDescent="0.3">
      <c r="F3" s="106" t="s">
        <v>56</v>
      </c>
      <c r="G3" s="106"/>
      <c r="H3" s="106"/>
      <c r="I3" s="106"/>
      <c r="J3" s="106"/>
    </row>
    <row r="4" spans="1:16" ht="16.5" customHeight="1" x14ac:dyDescent="0.3">
      <c r="B4" s="107" t="s">
        <v>62</v>
      </c>
      <c r="C4" s="107"/>
      <c r="D4" s="107"/>
      <c r="E4" s="106" t="s">
        <v>61</v>
      </c>
      <c r="F4" s="106"/>
      <c r="G4" s="106"/>
      <c r="H4" s="67"/>
      <c r="I4" s="67"/>
      <c r="J4" s="67"/>
      <c r="P4" s="71"/>
    </row>
    <row r="5" spans="1:16" s="58" customFormat="1" ht="16.5" customHeight="1" x14ac:dyDescent="0.3">
      <c r="B5" s="158"/>
      <c r="C5" s="158"/>
      <c r="D5" s="72"/>
      <c r="F5" s="22"/>
      <c r="G5" s="22"/>
      <c r="H5" s="22"/>
      <c r="I5" s="22"/>
      <c r="J5" s="22"/>
      <c r="P5" s="60"/>
    </row>
    <row r="6" spans="1:16" s="58" customFormat="1" ht="16.5" customHeight="1" x14ac:dyDescent="0.3">
      <c r="F6" s="22"/>
      <c r="G6" s="22"/>
      <c r="H6" s="22"/>
      <c r="I6" s="22"/>
      <c r="J6" s="22"/>
      <c r="P6" s="60"/>
    </row>
    <row r="7" spans="1:16" ht="21" customHeight="1" x14ac:dyDescent="0.3">
      <c r="B7" s="141" t="s">
        <v>38</v>
      </c>
      <c r="C7" s="141"/>
      <c r="D7" s="141"/>
      <c r="E7" s="141"/>
      <c r="F7" s="141"/>
      <c r="G7" s="141"/>
    </row>
    <row r="8" spans="1:16" ht="17.25" customHeight="1" x14ac:dyDescent="0.3">
      <c r="B8" s="142" t="s">
        <v>55</v>
      </c>
      <c r="C8" s="142"/>
      <c r="D8" s="142"/>
      <c r="E8" s="142"/>
      <c r="F8" s="142"/>
      <c r="G8" s="142"/>
    </row>
    <row r="9" spans="1:16" ht="17.25" customHeight="1" x14ac:dyDescent="0.3">
      <c r="B9" s="24"/>
      <c r="C9" s="24"/>
      <c r="D9" s="24"/>
      <c r="E9" s="24"/>
      <c r="F9" s="24"/>
      <c r="G9" s="24"/>
    </row>
    <row r="10" spans="1:16" ht="17.25" customHeight="1" x14ac:dyDescent="0.3">
      <c r="B10" s="1" t="s">
        <v>59</v>
      </c>
    </row>
    <row r="11" spans="1:16" ht="23.25" customHeight="1" thickBot="1" x14ac:dyDescent="0.35">
      <c r="B11" s="1" t="s">
        <v>47</v>
      </c>
      <c r="G11" s="1">
        <f>D49</f>
        <v>49.754999999999995</v>
      </c>
    </row>
    <row r="12" spans="1:16" ht="39" customHeight="1" x14ac:dyDescent="0.3">
      <c r="B12" s="150" t="s">
        <v>0</v>
      </c>
      <c r="C12" s="151"/>
      <c r="D12" s="154" t="s">
        <v>21</v>
      </c>
      <c r="E12" s="145" t="s">
        <v>1</v>
      </c>
      <c r="F12" s="156" t="s">
        <v>22</v>
      </c>
      <c r="G12" s="145" t="s">
        <v>23</v>
      </c>
    </row>
    <row r="13" spans="1:16" ht="46.5" customHeight="1" thickBot="1" x14ac:dyDescent="0.35">
      <c r="B13" s="152"/>
      <c r="C13" s="153"/>
      <c r="D13" s="155"/>
      <c r="E13" s="146"/>
      <c r="F13" s="157"/>
      <c r="G13" s="146"/>
    </row>
    <row r="14" spans="1:16" ht="15" customHeight="1" thickBot="1" x14ac:dyDescent="0.35">
      <c r="B14" s="124" t="s">
        <v>2</v>
      </c>
      <c r="C14" s="125"/>
      <c r="D14" s="125"/>
      <c r="E14" s="125"/>
      <c r="F14" s="125"/>
      <c r="G14" s="126"/>
    </row>
    <row r="15" spans="1:16" x14ac:dyDescent="0.3">
      <c r="B15" s="132" t="s">
        <v>3</v>
      </c>
      <c r="C15" s="147"/>
      <c r="D15" s="75">
        <v>1</v>
      </c>
      <c r="E15" s="81">
        <v>310000</v>
      </c>
      <c r="F15" s="75">
        <f>D15*E15</f>
        <v>310000</v>
      </c>
      <c r="G15" s="82">
        <f>F15*12</f>
        <v>3720000</v>
      </c>
    </row>
    <row r="16" spans="1:16" ht="17.25" customHeight="1" thickBot="1" x14ac:dyDescent="0.35">
      <c r="B16" s="148" t="s">
        <v>40</v>
      </c>
      <c r="C16" s="149"/>
      <c r="D16" s="10">
        <v>1.25</v>
      </c>
      <c r="E16" s="16">
        <v>151000</v>
      </c>
      <c r="F16" s="73">
        <f>D16*E16</f>
        <v>188750</v>
      </c>
      <c r="G16" s="21">
        <f t="shared" ref="G16" si="0">F16*12</f>
        <v>2265000</v>
      </c>
    </row>
    <row r="17" spans="2:7" ht="17.25" customHeight="1" thickBot="1" x14ac:dyDescent="0.35">
      <c r="B17" s="143" t="s">
        <v>4</v>
      </c>
      <c r="C17" s="144"/>
      <c r="D17" s="76">
        <f>SUM(D15:D16)</f>
        <v>2.25</v>
      </c>
      <c r="E17" s="78"/>
      <c r="F17" s="76">
        <f>SUM(F15:F16)</f>
        <v>498750</v>
      </c>
      <c r="G17" s="80">
        <f>SUM(G15:G16)</f>
        <v>5985000</v>
      </c>
    </row>
    <row r="18" spans="2:7" ht="15" customHeight="1" x14ac:dyDescent="0.3">
      <c r="B18" s="121" t="s">
        <v>24</v>
      </c>
      <c r="C18" s="122"/>
      <c r="D18" s="122"/>
      <c r="E18" s="122"/>
      <c r="F18" s="122"/>
      <c r="G18" s="123"/>
    </row>
    <row r="19" spans="2:7" ht="1.5" customHeight="1" thickBot="1" x14ac:dyDescent="0.35">
      <c r="B19" s="124"/>
      <c r="C19" s="125"/>
      <c r="D19" s="125"/>
      <c r="E19" s="125"/>
      <c r="F19" s="125"/>
      <c r="G19" s="126"/>
    </row>
    <row r="20" spans="2:7" x14ac:dyDescent="0.3">
      <c r="B20" s="132" t="s">
        <v>5</v>
      </c>
      <c r="C20" s="133"/>
      <c r="D20" s="75">
        <v>9.36</v>
      </c>
      <c r="E20" s="77">
        <v>177820</v>
      </c>
      <c r="F20" s="87">
        <f>E20*D20</f>
        <v>1664395.2</v>
      </c>
      <c r="G20" s="85">
        <f>F20*12</f>
        <v>19972742.399999999</v>
      </c>
    </row>
    <row r="21" spans="2:7" ht="36" customHeight="1" x14ac:dyDescent="0.3">
      <c r="B21" s="117" t="s">
        <v>58</v>
      </c>
      <c r="C21" s="118"/>
      <c r="D21" s="83">
        <v>3.895</v>
      </c>
      <c r="E21" s="77">
        <v>165000</v>
      </c>
      <c r="F21" s="83">
        <f>E21*D21</f>
        <v>642675</v>
      </c>
      <c r="G21" s="79">
        <f>F21*12</f>
        <v>7712100</v>
      </c>
    </row>
    <row r="22" spans="2:7" x14ac:dyDescent="0.3">
      <c r="B22" s="108" t="s">
        <v>6</v>
      </c>
      <c r="C22" s="134"/>
      <c r="D22" s="4">
        <v>1</v>
      </c>
      <c r="E22" s="2">
        <v>137500</v>
      </c>
      <c r="F22" s="4">
        <f>D22*E22</f>
        <v>137500</v>
      </c>
      <c r="G22" s="5">
        <f t="shared" ref="G22:G26" si="1">F22*12</f>
        <v>1650000</v>
      </c>
    </row>
    <row r="23" spans="2:7" x14ac:dyDescent="0.3">
      <c r="B23" s="108" t="s">
        <v>29</v>
      </c>
      <c r="C23" s="134"/>
      <c r="D23" s="4">
        <v>0.5</v>
      </c>
      <c r="E23" s="2">
        <v>138500</v>
      </c>
      <c r="F23" s="4">
        <f>D23*E23</f>
        <v>69250</v>
      </c>
      <c r="G23" s="5">
        <f t="shared" si="1"/>
        <v>831000</v>
      </c>
    </row>
    <row r="24" spans="2:7" x14ac:dyDescent="0.3">
      <c r="B24" s="108" t="s">
        <v>30</v>
      </c>
      <c r="C24" s="134"/>
      <c r="D24" s="4">
        <v>0.5</v>
      </c>
      <c r="E24" s="2">
        <v>138500</v>
      </c>
      <c r="F24" s="4">
        <f>D24*E24</f>
        <v>69250</v>
      </c>
      <c r="G24" s="5">
        <f t="shared" si="1"/>
        <v>831000</v>
      </c>
    </row>
    <row r="25" spans="2:7" s="18" customFormat="1" x14ac:dyDescent="0.3">
      <c r="B25" s="135" t="s">
        <v>20</v>
      </c>
      <c r="C25" s="136"/>
      <c r="D25" s="7">
        <v>1.25</v>
      </c>
      <c r="E25" s="84">
        <v>136500</v>
      </c>
      <c r="F25" s="88">
        <f>D25*E25</f>
        <v>170625</v>
      </c>
      <c r="G25" s="8">
        <f t="shared" si="1"/>
        <v>2047500</v>
      </c>
    </row>
    <row r="26" spans="2:7" s="18" customFormat="1" ht="17.25" thickBot="1" x14ac:dyDescent="0.35">
      <c r="B26" s="110" t="s">
        <v>7</v>
      </c>
      <c r="C26" s="127"/>
      <c r="D26" s="11">
        <v>2.75</v>
      </c>
      <c r="E26" s="9">
        <v>138500</v>
      </c>
      <c r="F26" s="11">
        <f>D26*E26</f>
        <v>380875</v>
      </c>
      <c r="G26" s="12">
        <f t="shared" si="1"/>
        <v>4570500</v>
      </c>
    </row>
    <row r="27" spans="2:7" s="18" customFormat="1" ht="17.25" thickBot="1" x14ac:dyDescent="0.35">
      <c r="B27" s="113" t="s">
        <v>4</v>
      </c>
      <c r="C27" s="114"/>
      <c r="D27" s="20">
        <f>SUM(D20:D26)</f>
        <v>19.254999999999999</v>
      </c>
      <c r="E27" s="51"/>
      <c r="F27" s="89">
        <f>SUM(F20:F26)</f>
        <v>3134570.2</v>
      </c>
      <c r="G27" s="86">
        <f>SUM(G20:G26)</f>
        <v>37614842.399999999</v>
      </c>
    </row>
    <row r="28" spans="2:7" x14ac:dyDescent="0.3">
      <c r="B28" s="119" t="s">
        <v>8</v>
      </c>
      <c r="C28" s="120"/>
      <c r="D28" s="75">
        <v>1</v>
      </c>
      <c r="E28" s="77">
        <v>180000</v>
      </c>
      <c r="F28" s="75">
        <f>D28*E28</f>
        <v>180000</v>
      </c>
      <c r="G28" s="79">
        <f t="shared" ref="G28:G47" si="2">F28*12</f>
        <v>2160000</v>
      </c>
    </row>
    <row r="29" spans="2:7" ht="31.5" customHeight="1" thickBot="1" x14ac:dyDescent="0.35">
      <c r="B29" s="115" t="s">
        <v>33</v>
      </c>
      <c r="C29" s="116"/>
      <c r="D29" s="10">
        <v>1</v>
      </c>
      <c r="E29" s="16">
        <v>160000</v>
      </c>
      <c r="F29" s="10">
        <f>D29*E29</f>
        <v>160000</v>
      </c>
      <c r="G29" s="21">
        <f>F29*12</f>
        <v>1920000</v>
      </c>
    </row>
    <row r="30" spans="2:7" ht="21.75" customHeight="1" thickBot="1" x14ac:dyDescent="0.35">
      <c r="B30" s="113" t="s">
        <v>4</v>
      </c>
      <c r="C30" s="137"/>
      <c r="D30" s="55">
        <f>SUM(D28:D29)</f>
        <v>2</v>
      </c>
      <c r="E30" s="90"/>
      <c r="F30" s="55">
        <f>SUM(F28:F29)</f>
        <v>340000</v>
      </c>
      <c r="G30" s="56">
        <f>SUM(G28:G29)</f>
        <v>4080000</v>
      </c>
    </row>
    <row r="31" spans="2:7" ht="15" customHeight="1" thickBot="1" x14ac:dyDescent="0.35">
      <c r="B31" s="128" t="s">
        <v>9</v>
      </c>
      <c r="C31" s="129"/>
      <c r="D31" s="130"/>
      <c r="E31" s="130"/>
      <c r="F31" s="130"/>
      <c r="G31" s="131"/>
    </row>
    <row r="32" spans="2:7" x14ac:dyDescent="0.3">
      <c r="B32" s="138" t="s">
        <v>17</v>
      </c>
      <c r="C32" s="139"/>
      <c r="D32" s="75">
        <v>11</v>
      </c>
      <c r="E32" s="81">
        <v>145000</v>
      </c>
      <c r="F32" s="87">
        <f>E32*D32</f>
        <v>1595000</v>
      </c>
      <c r="G32" s="95">
        <f t="shared" si="2"/>
        <v>19140000</v>
      </c>
    </row>
    <row r="33" spans="2:7" x14ac:dyDescent="0.3">
      <c r="B33" s="119" t="s">
        <v>17</v>
      </c>
      <c r="C33" s="120"/>
      <c r="D33" s="4">
        <v>1</v>
      </c>
      <c r="E33" s="2">
        <v>135000</v>
      </c>
      <c r="F33" s="3">
        <f>E33*D33</f>
        <v>135000</v>
      </c>
      <c r="G33" s="96">
        <f t="shared" si="2"/>
        <v>1620000</v>
      </c>
    </row>
    <row r="34" spans="2:7" x14ac:dyDescent="0.3">
      <c r="B34" s="108" t="s">
        <v>10</v>
      </c>
      <c r="C34" s="109"/>
      <c r="D34" s="4">
        <v>1</v>
      </c>
      <c r="E34" s="2">
        <v>159000</v>
      </c>
      <c r="F34" s="4">
        <f t="shared" ref="F34:F47" si="3">D34*E34</f>
        <v>159000</v>
      </c>
      <c r="G34" s="5">
        <f t="shared" si="2"/>
        <v>1908000</v>
      </c>
    </row>
    <row r="35" spans="2:7" x14ac:dyDescent="0.3">
      <c r="B35" s="108" t="s">
        <v>18</v>
      </c>
      <c r="C35" s="109"/>
      <c r="D35" s="4">
        <v>1</v>
      </c>
      <c r="E35" s="6">
        <v>230000</v>
      </c>
      <c r="F35" s="3">
        <f t="shared" si="3"/>
        <v>230000</v>
      </c>
      <c r="G35" s="5">
        <f t="shared" si="2"/>
        <v>2760000</v>
      </c>
    </row>
    <row r="36" spans="2:7" x14ac:dyDescent="0.3">
      <c r="B36" s="108" t="s">
        <v>31</v>
      </c>
      <c r="C36" s="109"/>
      <c r="D36" s="4">
        <v>1</v>
      </c>
      <c r="E36" s="6">
        <v>146000</v>
      </c>
      <c r="F36" s="3">
        <f t="shared" si="3"/>
        <v>146000</v>
      </c>
      <c r="G36" s="5">
        <f t="shared" si="2"/>
        <v>1752000</v>
      </c>
    </row>
    <row r="37" spans="2:7" x14ac:dyDescent="0.3">
      <c r="B37" s="108" t="s">
        <v>11</v>
      </c>
      <c r="C37" s="109"/>
      <c r="D37" s="4">
        <v>2</v>
      </c>
      <c r="E37" s="93">
        <v>144000</v>
      </c>
      <c r="F37" s="4">
        <f t="shared" si="3"/>
        <v>288000</v>
      </c>
      <c r="G37" s="5">
        <f t="shared" si="2"/>
        <v>3456000</v>
      </c>
    </row>
    <row r="38" spans="2:7" x14ac:dyDescent="0.3">
      <c r="B38" s="108" t="s">
        <v>12</v>
      </c>
      <c r="C38" s="109"/>
      <c r="D38" s="4">
        <v>1</v>
      </c>
      <c r="E38" s="93">
        <v>130000</v>
      </c>
      <c r="F38" s="4">
        <f t="shared" si="3"/>
        <v>130000</v>
      </c>
      <c r="G38" s="5">
        <f t="shared" si="2"/>
        <v>1560000</v>
      </c>
    </row>
    <row r="39" spans="2:7" s="18" customFormat="1" x14ac:dyDescent="0.3">
      <c r="B39" s="104" t="s">
        <v>13</v>
      </c>
      <c r="C39" s="105"/>
      <c r="D39" s="7">
        <v>1</v>
      </c>
      <c r="E39" s="93">
        <v>123000</v>
      </c>
      <c r="F39" s="7">
        <f t="shared" si="3"/>
        <v>123000</v>
      </c>
      <c r="G39" s="8">
        <f t="shared" si="2"/>
        <v>1476000</v>
      </c>
    </row>
    <row r="40" spans="2:7" s="18" customFormat="1" x14ac:dyDescent="0.3">
      <c r="B40" s="104" t="s">
        <v>14</v>
      </c>
      <c r="C40" s="105"/>
      <c r="D40" s="7">
        <v>1</v>
      </c>
      <c r="E40" s="93">
        <v>123000</v>
      </c>
      <c r="F40" s="7">
        <f t="shared" si="3"/>
        <v>123000</v>
      </c>
      <c r="G40" s="8">
        <f t="shared" si="2"/>
        <v>1476000</v>
      </c>
    </row>
    <row r="41" spans="2:7" s="18" customFormat="1" x14ac:dyDescent="0.3">
      <c r="B41" s="74" t="s">
        <v>19</v>
      </c>
      <c r="C41" s="91"/>
      <c r="D41" s="7">
        <v>0.5</v>
      </c>
      <c r="E41" s="93">
        <v>124000</v>
      </c>
      <c r="F41" s="7">
        <f t="shared" si="3"/>
        <v>62000</v>
      </c>
      <c r="G41" s="8">
        <f t="shared" si="2"/>
        <v>744000</v>
      </c>
    </row>
    <row r="42" spans="2:7" s="18" customFormat="1" x14ac:dyDescent="0.3">
      <c r="B42" s="104" t="s">
        <v>35</v>
      </c>
      <c r="C42" s="105"/>
      <c r="D42" s="7">
        <v>1.5</v>
      </c>
      <c r="E42" s="93">
        <v>124000</v>
      </c>
      <c r="F42" s="7">
        <f t="shared" si="3"/>
        <v>186000</v>
      </c>
      <c r="G42" s="8">
        <f t="shared" si="2"/>
        <v>2232000</v>
      </c>
    </row>
    <row r="43" spans="2:7" s="18" customFormat="1" x14ac:dyDescent="0.3">
      <c r="B43" s="104" t="s">
        <v>34</v>
      </c>
      <c r="C43" s="105"/>
      <c r="D43" s="7">
        <v>1</v>
      </c>
      <c r="E43" s="93">
        <v>123000</v>
      </c>
      <c r="F43" s="7">
        <f t="shared" si="3"/>
        <v>123000</v>
      </c>
      <c r="G43" s="8">
        <f t="shared" si="2"/>
        <v>1476000</v>
      </c>
    </row>
    <row r="44" spans="2:7" s="18" customFormat="1" x14ac:dyDescent="0.3">
      <c r="B44" s="104" t="s">
        <v>15</v>
      </c>
      <c r="C44" s="105"/>
      <c r="D44" s="7">
        <v>1</v>
      </c>
      <c r="E44" s="93">
        <v>124000</v>
      </c>
      <c r="F44" s="7">
        <f t="shared" si="3"/>
        <v>124000</v>
      </c>
      <c r="G44" s="8">
        <f t="shared" si="2"/>
        <v>1488000</v>
      </c>
    </row>
    <row r="45" spans="2:7" s="18" customFormat="1" x14ac:dyDescent="0.3">
      <c r="B45" s="104" t="s">
        <v>32</v>
      </c>
      <c r="C45" s="105"/>
      <c r="D45" s="7">
        <v>1</v>
      </c>
      <c r="E45" s="93">
        <v>124000</v>
      </c>
      <c r="F45" s="7">
        <f>D45*E45</f>
        <v>124000</v>
      </c>
      <c r="G45" s="8">
        <f t="shared" si="2"/>
        <v>1488000</v>
      </c>
    </row>
    <row r="46" spans="2:7" s="18" customFormat="1" x14ac:dyDescent="0.3">
      <c r="B46" s="104" t="s">
        <v>32</v>
      </c>
      <c r="C46" s="105"/>
      <c r="D46" s="11">
        <v>0.25</v>
      </c>
      <c r="E46" s="93">
        <v>114000</v>
      </c>
      <c r="F46" s="11">
        <f>D46*E46</f>
        <v>28500</v>
      </c>
      <c r="G46" s="8">
        <f t="shared" si="2"/>
        <v>342000</v>
      </c>
    </row>
    <row r="47" spans="2:7" s="18" customFormat="1" ht="17.25" thickBot="1" x14ac:dyDescent="0.35">
      <c r="B47" s="110" t="s">
        <v>16</v>
      </c>
      <c r="C47" s="111"/>
      <c r="D47" s="92">
        <v>1</v>
      </c>
      <c r="E47" s="94">
        <v>122500</v>
      </c>
      <c r="F47" s="92">
        <f t="shared" si="3"/>
        <v>122500</v>
      </c>
      <c r="G47" s="97">
        <f t="shared" si="2"/>
        <v>1470000</v>
      </c>
    </row>
    <row r="48" spans="2:7" s="18" customFormat="1" ht="17.25" thickBot="1" x14ac:dyDescent="0.35">
      <c r="B48" s="113" t="s">
        <v>4</v>
      </c>
      <c r="C48" s="114"/>
      <c r="D48" s="19">
        <f>SUM(D32:D47)</f>
        <v>26.25</v>
      </c>
      <c r="E48" s="89"/>
      <c r="F48" s="100">
        <f>SUM(F32:F47)</f>
        <v>3699000</v>
      </c>
      <c r="G48" s="89">
        <f>SUM(G32:G47)</f>
        <v>44388000</v>
      </c>
    </row>
    <row r="49" spans="2:7" s="18" customFormat="1" ht="17.25" thickBot="1" x14ac:dyDescent="0.35">
      <c r="B49" s="113" t="s">
        <v>4</v>
      </c>
      <c r="C49" s="114"/>
      <c r="D49" s="98">
        <f>D48+D30+D27+D17</f>
        <v>49.754999999999995</v>
      </c>
      <c r="E49" s="99"/>
      <c r="F49" s="101">
        <f t="shared" ref="F49:G49" si="4">F48+F30+F27+F17</f>
        <v>7672320.2000000002</v>
      </c>
      <c r="G49" s="102">
        <f t="shared" si="4"/>
        <v>92067842.400000006</v>
      </c>
    </row>
    <row r="51" spans="2:7" ht="24" customHeight="1" x14ac:dyDescent="0.3">
      <c r="B51" s="112" t="s">
        <v>50</v>
      </c>
      <c r="C51" s="112"/>
      <c r="D51" s="112"/>
      <c r="E51" s="112"/>
      <c r="F51" s="112"/>
      <c r="G51" s="112"/>
    </row>
    <row r="52" spans="2:7" ht="23.25" customHeight="1" x14ac:dyDescent="0.3">
      <c r="B52" s="112" t="s">
        <v>51</v>
      </c>
      <c r="C52" s="112"/>
      <c r="D52" s="112"/>
      <c r="E52" s="112"/>
      <c r="F52" s="112"/>
      <c r="G52" s="112"/>
    </row>
  </sheetData>
  <mergeCells count="50">
    <mergeCell ref="F2:G2"/>
    <mergeCell ref="B7:G7"/>
    <mergeCell ref="B8:G8"/>
    <mergeCell ref="B27:C27"/>
    <mergeCell ref="B17:C17"/>
    <mergeCell ref="G12:G13"/>
    <mergeCell ref="B14:G14"/>
    <mergeCell ref="B15:C15"/>
    <mergeCell ref="B16:C16"/>
    <mergeCell ref="B12:C13"/>
    <mergeCell ref="D12:D13"/>
    <mergeCell ref="E12:E13"/>
    <mergeCell ref="F12:F13"/>
    <mergeCell ref="B5:C5"/>
    <mergeCell ref="E4:G4"/>
    <mergeCell ref="B29:C29"/>
    <mergeCell ref="B21:C21"/>
    <mergeCell ref="B33:C33"/>
    <mergeCell ref="B18:G19"/>
    <mergeCell ref="B26:C26"/>
    <mergeCell ref="B28:C28"/>
    <mergeCell ref="B31:G31"/>
    <mergeCell ref="B20:C20"/>
    <mergeCell ref="B22:C22"/>
    <mergeCell ref="B23:C23"/>
    <mergeCell ref="B24:C24"/>
    <mergeCell ref="B25:C25"/>
    <mergeCell ref="B30:C30"/>
    <mergeCell ref="B32:C32"/>
    <mergeCell ref="B47:C47"/>
    <mergeCell ref="B51:G51"/>
    <mergeCell ref="B52:G52"/>
    <mergeCell ref="B48:C48"/>
    <mergeCell ref="B49:C49"/>
    <mergeCell ref="A1:D1"/>
    <mergeCell ref="B46:C46"/>
    <mergeCell ref="F1:J1"/>
    <mergeCell ref="F3:J3"/>
    <mergeCell ref="B4:D4"/>
    <mergeCell ref="B45:C45"/>
    <mergeCell ref="B35:C35"/>
    <mergeCell ref="B36:C36"/>
    <mergeCell ref="B37:C37"/>
    <mergeCell ref="B38:C38"/>
    <mergeCell ref="B39:C39"/>
    <mergeCell ref="B40:C40"/>
    <mergeCell ref="B42:C42"/>
    <mergeCell ref="B43:C43"/>
    <mergeCell ref="B44:C44"/>
    <mergeCell ref="B34:C34"/>
  </mergeCells>
  <pageMargins left="0" right="0" top="0" bottom="0" header="0.1968503937007874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44"/>
  <sheetViews>
    <sheetView workbookViewId="0">
      <selection activeCell="G2" sqref="F2:K4"/>
    </sheetView>
  </sheetViews>
  <sheetFormatPr defaultRowHeight="16.5" x14ac:dyDescent="0.3"/>
  <cols>
    <col min="1" max="1" width="0.5703125" style="1" customWidth="1"/>
    <col min="2" max="2" width="1.42578125" style="1" customWidth="1"/>
    <col min="3" max="3" width="11.140625" style="1" customWidth="1"/>
    <col min="4" max="4" width="23.42578125" style="1" customWidth="1"/>
    <col min="5" max="5" width="9.7109375" style="1" customWidth="1"/>
    <col min="6" max="6" width="10.5703125" style="1" customWidth="1"/>
    <col min="7" max="7" width="16.28515625" style="1" customWidth="1"/>
    <col min="8" max="8" width="32.28515625" style="1" customWidth="1"/>
    <col min="9" max="9" width="1.7109375" style="1" hidden="1" customWidth="1"/>
    <col min="10" max="16384" width="9.140625" style="1"/>
  </cols>
  <sheetData>
    <row r="1" spans="2:16" s="58" customFormat="1" ht="24" customHeight="1" x14ac:dyDescent="0.3">
      <c r="C1" s="67" t="s">
        <v>60</v>
      </c>
      <c r="D1" s="67"/>
      <c r="E1" s="67"/>
      <c r="F1" s="106" t="s">
        <v>49</v>
      </c>
      <c r="G1" s="106"/>
      <c r="H1" s="106"/>
      <c r="I1" s="106"/>
    </row>
    <row r="2" spans="2:16" s="58" customFormat="1" ht="18" customHeight="1" x14ac:dyDescent="0.3">
      <c r="C2" s="1"/>
      <c r="D2" s="1"/>
      <c r="E2" s="1"/>
      <c r="F2" s="1"/>
      <c r="G2" s="140" t="s">
        <v>57</v>
      </c>
      <c r="H2" s="140"/>
      <c r="I2" s="68"/>
      <c r="J2" s="68"/>
      <c r="K2" s="68"/>
    </row>
    <row r="3" spans="2:16" s="58" customFormat="1" ht="16.5" customHeight="1" x14ac:dyDescent="0.3">
      <c r="C3" s="1"/>
      <c r="D3" s="1"/>
      <c r="E3" s="59"/>
      <c r="F3" s="1"/>
      <c r="G3" s="140" t="s">
        <v>63</v>
      </c>
      <c r="H3" s="140"/>
      <c r="I3" s="140"/>
      <c r="J3" s="140"/>
      <c r="K3" s="140"/>
    </row>
    <row r="4" spans="2:16" s="58" customFormat="1" ht="16.5" customHeight="1" x14ac:dyDescent="0.3">
      <c r="C4" s="176" t="s">
        <v>64</v>
      </c>
      <c r="D4" s="176"/>
      <c r="E4" s="176"/>
      <c r="F4" s="106" t="s">
        <v>61</v>
      </c>
      <c r="G4" s="106"/>
      <c r="H4" s="106"/>
      <c r="I4" s="67"/>
      <c r="J4" s="67"/>
      <c r="K4" s="67"/>
      <c r="P4" s="60"/>
    </row>
    <row r="5" spans="2:16" s="58" customFormat="1" ht="16.5" customHeight="1" x14ac:dyDescent="0.3">
      <c r="C5" s="59"/>
      <c r="D5" s="59"/>
      <c r="E5" s="22"/>
      <c r="F5" s="22"/>
      <c r="G5" s="22"/>
      <c r="H5" s="22"/>
      <c r="I5" s="22"/>
      <c r="P5" s="60"/>
    </row>
    <row r="6" spans="2:16" s="58" customFormat="1" ht="18" customHeight="1" x14ac:dyDescent="0.3">
      <c r="G6" s="142"/>
      <c r="H6" s="142"/>
      <c r="O6" s="199"/>
      <c r="P6" s="199"/>
    </row>
    <row r="7" spans="2:16" x14ac:dyDescent="0.3">
      <c r="B7" s="58" t="s">
        <v>44</v>
      </c>
      <c r="C7" s="142" t="str">
        <f>'2024 Վարդանիձոր'!$A$7</f>
        <v xml:space="preserve">ԱՇԽԱՏՈՂՆԵՐԻ ԹՎԱՔԱՆԱԿԸ, ՀԱՍՏԻՔԱՑՈՒՑԱԿԸ ԵՎ ՊԱՇՏՈՆԱՅԻՆ ԴՐՈՒՅՔԱՉԱՓԵՐԸ 2025Թ.                                   </v>
      </c>
      <c r="D7" s="142"/>
      <c r="E7" s="142"/>
      <c r="F7" s="142"/>
      <c r="G7" s="142"/>
      <c r="H7" s="142"/>
      <c r="I7" s="142"/>
      <c r="J7" s="142"/>
    </row>
    <row r="8" spans="2:16" ht="18" customHeight="1" x14ac:dyDescent="0.3">
      <c r="B8" s="66"/>
      <c r="C8" s="142" t="s">
        <v>55</v>
      </c>
      <c r="D8" s="142"/>
      <c r="E8" s="142"/>
      <c r="F8" s="142"/>
      <c r="G8" s="142"/>
      <c r="H8" s="142"/>
      <c r="I8" s="58"/>
      <c r="J8" s="58"/>
    </row>
    <row r="9" spans="2:16" x14ac:dyDescent="0.3">
      <c r="B9" s="142" t="s">
        <v>25</v>
      </c>
      <c r="C9" s="142"/>
      <c r="D9" s="142"/>
      <c r="E9" s="142"/>
      <c r="F9" s="142"/>
      <c r="G9" s="142"/>
      <c r="H9" s="142"/>
      <c r="I9" s="58"/>
      <c r="J9" s="58"/>
    </row>
    <row r="10" spans="2:16" ht="15" customHeight="1" x14ac:dyDescent="0.4">
      <c r="B10" s="62"/>
      <c r="C10" s="62"/>
      <c r="D10" s="62"/>
      <c r="E10" s="62"/>
      <c r="F10" s="62"/>
      <c r="G10" s="62"/>
      <c r="H10" s="62"/>
    </row>
    <row r="11" spans="2:16" ht="18" customHeight="1" x14ac:dyDescent="0.3">
      <c r="B11" s="1" t="s">
        <v>45</v>
      </c>
    </row>
    <row r="12" spans="2:16" x14ac:dyDescent="0.3">
      <c r="B12" s="112" t="s">
        <v>46</v>
      </c>
      <c r="C12" s="112"/>
      <c r="D12" s="112"/>
      <c r="E12" s="112"/>
      <c r="F12" s="112"/>
      <c r="G12" s="112"/>
      <c r="H12" s="1">
        <f>E32</f>
        <v>8.5</v>
      </c>
    </row>
    <row r="13" spans="2:16" ht="17.25" thickBot="1" x14ac:dyDescent="0.35">
      <c r="B13" s="175"/>
      <c r="C13" s="175"/>
      <c r="D13" s="175"/>
      <c r="E13" s="175"/>
      <c r="F13" s="175"/>
      <c r="G13" s="175"/>
      <c r="H13" s="175"/>
    </row>
    <row r="14" spans="2:16" x14ac:dyDescent="0.3">
      <c r="C14" s="160" t="s">
        <v>0</v>
      </c>
      <c r="D14" s="161"/>
      <c r="E14" s="166" t="s">
        <v>21</v>
      </c>
      <c r="F14" s="169" t="s">
        <v>1</v>
      </c>
      <c r="G14" s="169" t="s">
        <v>22</v>
      </c>
      <c r="H14" s="172" t="s">
        <v>23</v>
      </c>
    </row>
    <row r="15" spans="2:16" x14ac:dyDescent="0.3">
      <c r="C15" s="162"/>
      <c r="D15" s="163"/>
      <c r="E15" s="167"/>
      <c r="F15" s="170"/>
      <c r="G15" s="170"/>
      <c r="H15" s="173"/>
    </row>
    <row r="16" spans="2:16" x14ac:dyDescent="0.3">
      <c r="C16" s="162"/>
      <c r="D16" s="163"/>
      <c r="E16" s="167"/>
      <c r="F16" s="170"/>
      <c r="G16" s="170"/>
      <c r="H16" s="173"/>
    </row>
    <row r="17" spans="3:8" ht="34.5" customHeight="1" thickBot="1" x14ac:dyDescent="0.35">
      <c r="C17" s="164"/>
      <c r="D17" s="165"/>
      <c r="E17" s="168"/>
      <c r="F17" s="171"/>
      <c r="G17" s="171"/>
      <c r="H17" s="174"/>
    </row>
    <row r="18" spans="3:8" x14ac:dyDescent="0.3">
      <c r="C18" s="177" t="s">
        <v>24</v>
      </c>
      <c r="D18" s="178"/>
      <c r="E18" s="179"/>
      <c r="F18" s="180"/>
      <c r="G18" s="181"/>
      <c r="H18" s="190"/>
    </row>
    <row r="19" spans="3:8" x14ac:dyDescent="0.3">
      <c r="C19" s="177"/>
      <c r="D19" s="178"/>
      <c r="E19" s="107"/>
      <c r="F19" s="181"/>
      <c r="G19" s="181"/>
      <c r="H19" s="191"/>
    </row>
    <row r="20" spans="3:8" x14ac:dyDescent="0.3">
      <c r="C20" s="182" t="s">
        <v>36</v>
      </c>
      <c r="D20" s="183"/>
      <c r="E20" s="2">
        <v>1</v>
      </c>
      <c r="F20" s="3">
        <v>170000</v>
      </c>
      <c r="G20" s="4">
        <f>F20*E20</f>
        <v>170000</v>
      </c>
      <c r="H20" s="5">
        <f>G20*12</f>
        <v>2040000</v>
      </c>
    </row>
    <row r="21" spans="3:8" x14ac:dyDescent="0.3">
      <c r="C21" s="184" t="s">
        <v>5</v>
      </c>
      <c r="D21" s="185"/>
      <c r="E21" s="6">
        <v>2</v>
      </c>
      <c r="F21" s="3">
        <v>138500</v>
      </c>
      <c r="G21" s="7">
        <f>F21*E21</f>
        <v>277000</v>
      </c>
      <c r="H21" s="8">
        <f>G21*12</f>
        <v>3324000</v>
      </c>
    </row>
    <row r="22" spans="3:8" ht="17.25" thickBot="1" x14ac:dyDescent="0.35">
      <c r="C22" s="186" t="s">
        <v>7</v>
      </c>
      <c r="D22" s="187"/>
      <c r="E22" s="9">
        <v>0.5</v>
      </c>
      <c r="F22" s="10">
        <v>138500</v>
      </c>
      <c r="G22" s="11">
        <f>F22*E22</f>
        <v>69250</v>
      </c>
      <c r="H22" s="12">
        <f>G22*12</f>
        <v>831000</v>
      </c>
    </row>
    <row r="23" spans="3:8" ht="17.25" thickBot="1" x14ac:dyDescent="0.35">
      <c r="C23" s="113" t="s">
        <v>4</v>
      </c>
      <c r="D23" s="114"/>
      <c r="E23" s="51">
        <f>SUM(E20:E22)</f>
        <v>3.5</v>
      </c>
      <c r="F23" s="52"/>
      <c r="G23" s="20">
        <f>SUM(G20:G22)</f>
        <v>516250</v>
      </c>
      <c r="H23" s="53">
        <f>SUM(H20:H22)</f>
        <v>6195000</v>
      </c>
    </row>
    <row r="24" spans="3:8" x14ac:dyDescent="0.3">
      <c r="C24" s="188" t="s">
        <v>9</v>
      </c>
      <c r="D24" s="189"/>
      <c r="E24" s="13"/>
      <c r="F24" s="14"/>
      <c r="G24" s="14"/>
      <c r="H24" s="15"/>
    </row>
    <row r="25" spans="3:8" x14ac:dyDescent="0.3">
      <c r="C25" s="119" t="s">
        <v>17</v>
      </c>
      <c r="D25" s="159"/>
      <c r="E25" s="2">
        <v>2</v>
      </c>
      <c r="F25" s="4">
        <v>125500</v>
      </c>
      <c r="G25" s="4">
        <f>F25*E25</f>
        <v>251000</v>
      </c>
      <c r="H25" s="5">
        <f>G25*12</f>
        <v>3012000</v>
      </c>
    </row>
    <row r="26" spans="3:8" x14ac:dyDescent="0.3">
      <c r="C26" s="119" t="s">
        <v>18</v>
      </c>
      <c r="D26" s="159"/>
      <c r="E26" s="2">
        <v>0.5</v>
      </c>
      <c r="F26" s="4">
        <v>137000</v>
      </c>
      <c r="G26" s="3">
        <f>E26*F26</f>
        <v>68500</v>
      </c>
      <c r="H26" s="5">
        <f t="shared" ref="H26:H30" si="0">G26*12</f>
        <v>822000</v>
      </c>
    </row>
    <row r="27" spans="3:8" x14ac:dyDescent="0.3">
      <c r="C27" s="119" t="s">
        <v>11</v>
      </c>
      <c r="D27" s="159"/>
      <c r="E27" s="2">
        <v>1</v>
      </c>
      <c r="F27" s="4">
        <v>125500</v>
      </c>
      <c r="G27" s="4">
        <f>E27*F27</f>
        <v>125500</v>
      </c>
      <c r="H27" s="5">
        <f t="shared" si="0"/>
        <v>1506000</v>
      </c>
    </row>
    <row r="28" spans="3:8" x14ac:dyDescent="0.3">
      <c r="C28" s="104" t="s">
        <v>14</v>
      </c>
      <c r="D28" s="196"/>
      <c r="E28" s="2">
        <v>0.5</v>
      </c>
      <c r="F28" s="4">
        <v>124000</v>
      </c>
      <c r="G28" s="4">
        <f>E28*F28</f>
        <v>62000</v>
      </c>
      <c r="H28" s="5">
        <f t="shared" si="0"/>
        <v>744000</v>
      </c>
    </row>
    <row r="29" spans="3:8" x14ac:dyDescent="0.3">
      <c r="C29" s="194" t="s">
        <v>28</v>
      </c>
      <c r="D29" s="195"/>
      <c r="E29" s="2">
        <v>0.5</v>
      </c>
      <c r="F29" s="4">
        <v>124000</v>
      </c>
      <c r="G29" s="4">
        <f>E29*F29</f>
        <v>62000</v>
      </c>
      <c r="H29" s="5">
        <f t="shared" si="0"/>
        <v>744000</v>
      </c>
    </row>
    <row r="30" spans="3:8" ht="17.25" thickBot="1" x14ac:dyDescent="0.35">
      <c r="C30" s="192" t="s">
        <v>37</v>
      </c>
      <c r="D30" s="193"/>
      <c r="E30" s="16">
        <v>0.5</v>
      </c>
      <c r="F30" s="10">
        <v>124000</v>
      </c>
      <c r="G30" s="10">
        <f>E30*F30</f>
        <v>62000</v>
      </c>
      <c r="H30" s="21">
        <f t="shared" si="0"/>
        <v>744000</v>
      </c>
    </row>
    <row r="31" spans="3:8" ht="17.25" thickBot="1" x14ac:dyDescent="0.35">
      <c r="C31" s="197" t="s">
        <v>4</v>
      </c>
      <c r="D31" s="198"/>
      <c r="E31" s="54">
        <f>SUM(E25:E30)</f>
        <v>5</v>
      </c>
      <c r="F31" s="55"/>
      <c r="G31" s="55">
        <f>SUM(G25:G30)</f>
        <v>631000</v>
      </c>
      <c r="H31" s="56">
        <f>SUM(H25:H30)</f>
        <v>7572000</v>
      </c>
    </row>
    <row r="32" spans="3:8" ht="17.25" thickBot="1" x14ac:dyDescent="0.35">
      <c r="C32" s="197" t="s">
        <v>4</v>
      </c>
      <c r="D32" s="198"/>
      <c r="E32" s="57">
        <f>E31+E23</f>
        <v>8.5</v>
      </c>
      <c r="F32" s="57"/>
      <c r="G32" s="57">
        <f t="shared" ref="G32:H32" si="1">G31+G23</f>
        <v>1147250</v>
      </c>
      <c r="H32" s="55">
        <f t="shared" si="1"/>
        <v>13767000</v>
      </c>
    </row>
    <row r="33" spans="2:11" x14ac:dyDescent="0.3">
      <c r="I33" s="58"/>
      <c r="J33" s="58"/>
      <c r="K33" s="58"/>
    </row>
    <row r="34" spans="2:11" x14ac:dyDescent="0.3">
      <c r="C34" s="112" t="s">
        <v>53</v>
      </c>
      <c r="D34" s="112"/>
      <c r="E34" s="112"/>
      <c r="F34" s="112"/>
      <c r="G34" s="112"/>
      <c r="H34" s="112"/>
    </row>
    <row r="35" spans="2:11" x14ac:dyDescent="0.3">
      <c r="C35" s="112" t="s">
        <v>52</v>
      </c>
      <c r="D35" s="112"/>
      <c r="E35" s="112"/>
      <c r="F35" s="112"/>
      <c r="G35" s="112"/>
      <c r="H35" s="112"/>
    </row>
    <row r="36" spans="2:11" ht="21" customHeight="1" x14ac:dyDescent="0.3"/>
    <row r="42" spans="2:11" ht="20.25" x14ac:dyDescent="0.35">
      <c r="B42" s="17"/>
      <c r="C42" s="17"/>
      <c r="D42" s="17"/>
      <c r="E42" s="17"/>
      <c r="F42" s="17"/>
      <c r="G42" s="17"/>
      <c r="H42" s="17"/>
    </row>
    <row r="43" spans="2:11" ht="20.25" x14ac:dyDescent="0.35">
      <c r="B43" s="17"/>
      <c r="C43" s="17"/>
      <c r="D43" s="17"/>
      <c r="E43" s="17"/>
      <c r="F43" s="17"/>
      <c r="G43" s="17"/>
      <c r="H43" s="17"/>
    </row>
    <row r="44" spans="2:11" ht="20.25" x14ac:dyDescent="0.35">
      <c r="B44" s="17"/>
      <c r="C44" s="17"/>
      <c r="D44" s="17"/>
      <c r="E44" s="17"/>
      <c r="F44" s="17"/>
      <c r="G44" s="17"/>
      <c r="H44" s="17"/>
    </row>
  </sheetData>
  <mergeCells count="37">
    <mergeCell ref="O6:P6"/>
    <mergeCell ref="B9:H9"/>
    <mergeCell ref="B12:G12"/>
    <mergeCell ref="C8:H8"/>
    <mergeCell ref="C34:H34"/>
    <mergeCell ref="C7:J7"/>
    <mergeCell ref="C35:H35"/>
    <mergeCell ref="C25:D25"/>
    <mergeCell ref="C18:D19"/>
    <mergeCell ref="E18:E19"/>
    <mergeCell ref="F18:F19"/>
    <mergeCell ref="C20:D20"/>
    <mergeCell ref="C21:D21"/>
    <mergeCell ref="C22:D22"/>
    <mergeCell ref="C24:D24"/>
    <mergeCell ref="G18:G19"/>
    <mergeCell ref="H18:H19"/>
    <mergeCell ref="C30:D30"/>
    <mergeCell ref="C29:D29"/>
    <mergeCell ref="C28:D28"/>
    <mergeCell ref="C31:D31"/>
    <mergeCell ref="C32:D32"/>
    <mergeCell ref="F1:I1"/>
    <mergeCell ref="C26:D26"/>
    <mergeCell ref="C27:D27"/>
    <mergeCell ref="C14:D17"/>
    <mergeCell ref="E14:E17"/>
    <mergeCell ref="F14:F17"/>
    <mergeCell ref="G14:G17"/>
    <mergeCell ref="H14:H17"/>
    <mergeCell ref="B13:H13"/>
    <mergeCell ref="G6:H6"/>
    <mergeCell ref="C23:D23"/>
    <mergeCell ref="C4:E4"/>
    <mergeCell ref="G2:H2"/>
    <mergeCell ref="G3:K3"/>
    <mergeCell ref="F4:H4"/>
  </mergeCells>
  <pageMargins left="0" right="0" top="0.43307086614173229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tabSelected="1" workbookViewId="0">
      <selection activeCell="M5" sqref="M5"/>
    </sheetView>
  </sheetViews>
  <sheetFormatPr defaultRowHeight="17.25" x14ac:dyDescent="0.3"/>
  <cols>
    <col min="1" max="1" width="2.42578125" style="25" customWidth="1"/>
    <col min="2" max="2" width="31.140625" style="25" customWidth="1"/>
    <col min="3" max="3" width="11" style="25" customWidth="1"/>
    <col min="4" max="4" width="12.28515625" style="25" customWidth="1"/>
    <col min="5" max="5" width="8.140625" style="25" customWidth="1"/>
    <col min="6" max="6" width="10" style="25" customWidth="1"/>
    <col min="7" max="7" width="32.7109375" style="25" customWidth="1"/>
    <col min="8" max="16384" width="9.140625" style="25"/>
  </cols>
  <sheetData>
    <row r="1" spans="1:9" x14ac:dyDescent="0.3">
      <c r="A1" s="67" t="s">
        <v>60</v>
      </c>
      <c r="B1" s="67"/>
      <c r="C1" s="67"/>
      <c r="D1" s="106" t="s">
        <v>48</v>
      </c>
      <c r="E1" s="106"/>
      <c r="F1" s="106"/>
      <c r="G1" s="106"/>
    </row>
    <row r="2" spans="1:9" x14ac:dyDescent="0.3">
      <c r="A2" s="67"/>
      <c r="B2" s="22"/>
      <c r="C2" s="67"/>
      <c r="D2" s="1"/>
      <c r="E2" s="227" t="s">
        <v>66</v>
      </c>
      <c r="F2" s="227"/>
      <c r="G2" s="227"/>
      <c r="H2" s="68"/>
      <c r="I2" s="68"/>
    </row>
    <row r="3" spans="1:9" x14ac:dyDescent="0.3">
      <c r="A3" s="67"/>
      <c r="B3" s="67"/>
      <c r="C3" s="69"/>
      <c r="D3" s="1"/>
      <c r="E3" s="140" t="s">
        <v>67</v>
      </c>
      <c r="F3" s="140"/>
      <c r="G3" s="140"/>
      <c r="H3" s="140"/>
      <c r="I3" s="140"/>
    </row>
    <row r="4" spans="1:9" ht="19.5" customHeight="1" x14ac:dyDescent="0.3">
      <c r="A4" s="228" t="s">
        <v>65</v>
      </c>
      <c r="B4" s="228"/>
      <c r="C4" s="229"/>
      <c r="D4" s="106" t="s">
        <v>61</v>
      </c>
      <c r="E4" s="106"/>
      <c r="F4" s="106"/>
      <c r="G4" s="106"/>
      <c r="H4" s="67"/>
      <c r="I4" s="67"/>
    </row>
    <row r="5" spans="1:9" ht="19.5" customHeight="1" x14ac:dyDescent="0.3">
      <c r="A5" s="70"/>
      <c r="B5" s="70"/>
      <c r="C5" s="24"/>
      <c r="D5" s="24"/>
      <c r="E5" s="24"/>
      <c r="F5" s="24"/>
      <c r="G5" s="24"/>
      <c r="H5" s="63"/>
    </row>
    <row r="6" spans="1:9" x14ac:dyDescent="0.3">
      <c r="E6" s="24"/>
      <c r="F6" s="24"/>
      <c r="G6" s="24"/>
    </row>
    <row r="7" spans="1:9" s="58" customFormat="1" ht="16.5" x14ac:dyDescent="0.3">
      <c r="A7" s="141" t="s">
        <v>39</v>
      </c>
      <c r="B7" s="141"/>
      <c r="C7" s="141"/>
      <c r="D7" s="141"/>
      <c r="E7" s="141"/>
      <c r="F7" s="141"/>
      <c r="G7" s="141"/>
    </row>
    <row r="8" spans="1:9" s="58" customFormat="1" ht="16.5" customHeight="1" x14ac:dyDescent="0.3">
      <c r="A8" s="66"/>
      <c r="B8" s="142" t="s">
        <v>54</v>
      </c>
      <c r="C8" s="142"/>
      <c r="D8" s="142"/>
      <c r="E8" s="142"/>
      <c r="F8" s="142"/>
      <c r="G8" s="142"/>
    </row>
    <row r="9" spans="1:9" s="58" customFormat="1" ht="21" hidden="1" customHeight="1" x14ac:dyDescent="0.3">
      <c r="A9" s="66"/>
      <c r="B9" s="142"/>
      <c r="C9" s="142"/>
      <c r="D9" s="142"/>
      <c r="E9" s="142"/>
      <c r="F9" s="142"/>
      <c r="G9" s="142"/>
    </row>
    <row r="10" spans="1:9" s="58" customFormat="1" ht="16.5" x14ac:dyDescent="0.3">
      <c r="A10" s="142" t="s">
        <v>26</v>
      </c>
      <c r="B10" s="142"/>
      <c r="C10" s="142"/>
      <c r="D10" s="142"/>
      <c r="E10" s="142"/>
      <c r="F10" s="142"/>
      <c r="G10" s="142"/>
    </row>
    <row r="11" spans="1:9" x14ac:dyDescent="0.3">
      <c r="A11" s="61"/>
      <c r="B11" s="61"/>
      <c r="C11" s="61"/>
      <c r="D11" s="61"/>
      <c r="E11" s="61"/>
      <c r="F11" s="61"/>
      <c r="G11" s="61"/>
    </row>
    <row r="12" spans="1:9" s="1" customFormat="1" ht="16.5" x14ac:dyDescent="0.3">
      <c r="A12" s="112" t="s">
        <v>41</v>
      </c>
      <c r="B12" s="112"/>
      <c r="C12" s="112"/>
      <c r="D12" s="112"/>
      <c r="E12" s="112"/>
      <c r="F12" s="112"/>
      <c r="G12" s="112"/>
    </row>
    <row r="13" spans="1:9" s="1" customFormat="1" ht="16.5" x14ac:dyDescent="0.3">
      <c r="A13" s="112" t="s">
        <v>42</v>
      </c>
      <c r="B13" s="112"/>
      <c r="C13" s="112"/>
      <c r="D13" s="112"/>
      <c r="E13" s="112"/>
      <c r="G13" s="1">
        <f>C30</f>
        <v>6</v>
      </c>
    </row>
    <row r="14" spans="1:9" ht="18" thickBot="1" x14ac:dyDescent="0.35">
      <c r="A14" s="23"/>
      <c r="B14" s="26"/>
      <c r="C14" s="23"/>
      <c r="D14" s="23"/>
      <c r="E14" s="26"/>
      <c r="F14" s="27"/>
      <c r="G14" s="27"/>
    </row>
    <row r="15" spans="1:9" x14ac:dyDescent="0.3">
      <c r="B15" s="150" t="s">
        <v>0</v>
      </c>
      <c r="C15" s="209" t="s">
        <v>21</v>
      </c>
      <c r="D15" s="212" t="s">
        <v>1</v>
      </c>
      <c r="E15" s="212" t="s">
        <v>22</v>
      </c>
      <c r="F15" s="215"/>
      <c r="G15" s="218" t="s">
        <v>23</v>
      </c>
    </row>
    <row r="16" spans="1:9" x14ac:dyDescent="0.3">
      <c r="B16" s="208"/>
      <c r="C16" s="210"/>
      <c r="D16" s="213"/>
      <c r="E16" s="213"/>
      <c r="F16" s="216"/>
      <c r="G16" s="219"/>
    </row>
    <row r="17" spans="2:10" x14ac:dyDescent="0.3">
      <c r="B17" s="208"/>
      <c r="C17" s="210"/>
      <c r="D17" s="213"/>
      <c r="E17" s="213"/>
      <c r="F17" s="216"/>
      <c r="G17" s="219"/>
    </row>
    <row r="18" spans="2:10" ht="21.75" customHeight="1" thickBot="1" x14ac:dyDescent="0.35">
      <c r="B18" s="152"/>
      <c r="C18" s="211"/>
      <c r="D18" s="214"/>
      <c r="E18" s="214"/>
      <c r="F18" s="217"/>
      <c r="G18" s="220"/>
    </row>
    <row r="19" spans="2:10" ht="21.75" customHeight="1" x14ac:dyDescent="0.3">
      <c r="B19" s="224" t="s">
        <v>24</v>
      </c>
      <c r="C19" s="225"/>
      <c r="D19" s="225"/>
      <c r="E19" s="225"/>
      <c r="F19" s="225"/>
      <c r="G19" s="226"/>
    </row>
    <row r="20" spans="2:10" x14ac:dyDescent="0.3">
      <c r="B20" s="28" t="s">
        <v>5</v>
      </c>
      <c r="C20" s="29">
        <v>2</v>
      </c>
      <c r="D20" s="38">
        <v>138500</v>
      </c>
      <c r="E20" s="201">
        <f>C20*D20</f>
        <v>277000</v>
      </c>
      <c r="F20" s="201"/>
      <c r="G20" s="30">
        <f>E20*12</f>
        <v>3324000</v>
      </c>
    </row>
    <row r="21" spans="2:10" ht="18" thickBot="1" x14ac:dyDescent="0.35">
      <c r="B21" s="31" t="s">
        <v>7</v>
      </c>
      <c r="C21" s="32">
        <v>0.5</v>
      </c>
      <c r="D21" s="33">
        <v>138500</v>
      </c>
      <c r="E21" s="203">
        <f>C21*D21</f>
        <v>69250</v>
      </c>
      <c r="F21" s="203"/>
      <c r="G21" s="34">
        <f>E21*12</f>
        <v>831000</v>
      </c>
    </row>
    <row r="22" spans="2:10" ht="18" thickBot="1" x14ac:dyDescent="0.35">
      <c r="B22" s="44" t="s">
        <v>4</v>
      </c>
      <c r="C22" s="48">
        <f>SUM(C20:C21)</f>
        <v>2.5</v>
      </c>
      <c r="D22" s="49"/>
      <c r="E22" s="206">
        <f>SUM(E20:E21)</f>
        <v>346250</v>
      </c>
      <c r="F22" s="207"/>
      <c r="G22" s="50">
        <f>SUM(G20:G21)</f>
        <v>4155000</v>
      </c>
    </row>
    <row r="23" spans="2:10" ht="15" customHeight="1" x14ac:dyDescent="0.3">
      <c r="B23" s="221" t="s">
        <v>9</v>
      </c>
      <c r="C23" s="222"/>
      <c r="D23" s="222"/>
      <c r="E23" s="222"/>
      <c r="F23" s="222"/>
      <c r="G23" s="223"/>
    </row>
    <row r="24" spans="2:10" x14ac:dyDescent="0.3">
      <c r="B24" s="35" t="s">
        <v>17</v>
      </c>
      <c r="C24" s="36">
        <v>1</v>
      </c>
      <c r="D24" s="36">
        <v>125500</v>
      </c>
      <c r="E24" s="201">
        <f>D24*C24</f>
        <v>125500</v>
      </c>
      <c r="F24" s="201"/>
      <c r="G24" s="37">
        <f>E24*12</f>
        <v>1506000</v>
      </c>
    </row>
    <row r="25" spans="2:10" x14ac:dyDescent="0.3">
      <c r="B25" s="35" t="s">
        <v>18</v>
      </c>
      <c r="C25" s="36">
        <v>0.5</v>
      </c>
      <c r="D25" s="36">
        <v>137000</v>
      </c>
      <c r="E25" s="202">
        <f>C25*D25</f>
        <v>68500</v>
      </c>
      <c r="F25" s="202"/>
      <c r="G25" s="37">
        <f>E25*12</f>
        <v>822000</v>
      </c>
    </row>
    <row r="26" spans="2:10" x14ac:dyDescent="0.3">
      <c r="B26" s="35" t="s">
        <v>27</v>
      </c>
      <c r="C26" s="36">
        <v>1</v>
      </c>
      <c r="D26" s="38">
        <v>125500</v>
      </c>
      <c r="E26" s="201">
        <f>C26*D26</f>
        <v>125500</v>
      </c>
      <c r="F26" s="201"/>
      <c r="G26" s="37">
        <f>E26*12</f>
        <v>1506000</v>
      </c>
    </row>
    <row r="27" spans="2:10" x14ac:dyDescent="0.3">
      <c r="B27" s="35" t="s">
        <v>14</v>
      </c>
      <c r="C27" s="29">
        <v>0.5</v>
      </c>
      <c r="D27" s="39">
        <v>114000</v>
      </c>
      <c r="E27" s="204">
        <v>57000</v>
      </c>
      <c r="F27" s="205"/>
      <c r="G27" s="40">
        <v>684000</v>
      </c>
    </row>
    <row r="28" spans="2:10" ht="18" thickBot="1" x14ac:dyDescent="0.35">
      <c r="B28" s="41" t="s">
        <v>34</v>
      </c>
      <c r="C28" s="32">
        <v>0.5</v>
      </c>
      <c r="D28" s="42">
        <v>124000</v>
      </c>
      <c r="E28" s="203">
        <f>C28*D28</f>
        <v>62000</v>
      </c>
      <c r="F28" s="203"/>
      <c r="G28" s="43">
        <f>E28*12</f>
        <v>744000</v>
      </c>
    </row>
    <row r="29" spans="2:10" ht="18" thickBot="1" x14ac:dyDescent="0.35">
      <c r="B29" s="44" t="s">
        <v>4</v>
      </c>
      <c r="C29" s="45">
        <f>SUM(C24:C28)</f>
        <v>3.5</v>
      </c>
      <c r="D29" s="46"/>
      <c r="E29" s="206">
        <f>SUM(E24:E28)</f>
        <v>438500</v>
      </c>
      <c r="F29" s="207"/>
      <c r="G29" s="47">
        <f>SUM(G24:G28)</f>
        <v>5262000</v>
      </c>
    </row>
    <row r="30" spans="2:10" ht="18" thickBot="1" x14ac:dyDescent="0.35">
      <c r="B30" s="44" t="s">
        <v>4</v>
      </c>
      <c r="C30" s="45">
        <f>C29+C22</f>
        <v>6</v>
      </c>
      <c r="D30" s="46"/>
      <c r="E30" s="206">
        <f>E22+E29</f>
        <v>784750</v>
      </c>
      <c r="F30" s="207"/>
      <c r="G30" s="47">
        <f>G22+G29</f>
        <v>9417000</v>
      </c>
    </row>
    <row r="31" spans="2:10" x14ac:dyDescent="0.3">
      <c r="H31" s="27"/>
      <c r="I31" s="27"/>
      <c r="J31" s="27"/>
    </row>
    <row r="32" spans="2:10" x14ac:dyDescent="0.3">
      <c r="B32" s="200" t="s">
        <v>50</v>
      </c>
      <c r="C32" s="200"/>
      <c r="D32" s="200"/>
      <c r="E32" s="200"/>
      <c r="F32" s="200"/>
      <c r="G32" s="200"/>
      <c r="J32" s="64"/>
    </row>
    <row r="33" spans="2:7" ht="21" customHeight="1" x14ac:dyDescent="0.3">
      <c r="B33" s="200" t="s">
        <v>52</v>
      </c>
      <c r="C33" s="200"/>
      <c r="D33" s="200"/>
      <c r="E33" s="200"/>
      <c r="F33" s="200"/>
      <c r="G33" s="200"/>
    </row>
    <row r="34" spans="2:7" ht="22.5" customHeight="1" x14ac:dyDescent="0.3">
      <c r="B34" s="200"/>
      <c r="C34" s="200"/>
      <c r="D34" s="200"/>
      <c r="E34" s="200"/>
    </row>
    <row r="35" spans="2:7" x14ac:dyDescent="0.3">
      <c r="E35" s="65"/>
      <c r="F35" s="65"/>
      <c r="G35" s="65"/>
    </row>
  </sheetData>
  <mergeCells count="29">
    <mergeCell ref="E3:I3"/>
    <mergeCell ref="D4:G4"/>
    <mergeCell ref="B23:G23"/>
    <mergeCell ref="E29:F29"/>
    <mergeCell ref="E30:F30"/>
    <mergeCell ref="B19:G19"/>
    <mergeCell ref="E20:F20"/>
    <mergeCell ref="E21:F21"/>
    <mergeCell ref="A12:G12"/>
    <mergeCell ref="A13:E13"/>
    <mergeCell ref="B15:B18"/>
    <mergeCell ref="C15:C18"/>
    <mergeCell ref="D15:D18"/>
    <mergeCell ref="E15:F18"/>
    <mergeCell ref="G15:G18"/>
    <mergeCell ref="A4:B4"/>
    <mergeCell ref="D1:G1"/>
    <mergeCell ref="B34:E34"/>
    <mergeCell ref="E24:F24"/>
    <mergeCell ref="E25:F25"/>
    <mergeCell ref="E26:F26"/>
    <mergeCell ref="E28:F28"/>
    <mergeCell ref="E27:F27"/>
    <mergeCell ref="B32:G32"/>
    <mergeCell ref="B33:G33"/>
    <mergeCell ref="A10:G10"/>
    <mergeCell ref="A7:G7"/>
    <mergeCell ref="B8:G9"/>
    <mergeCell ref="E22:F22"/>
  </mergeCells>
  <pageMargins left="0.2" right="0.28000000000000003" top="0.23622047244094491" bottom="0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 Մեղրի</vt:lpstr>
      <vt:lpstr>2024 Լեհվազ</vt:lpstr>
      <vt:lpstr>2024 Վարդանիձոր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2023-11-17T10:44:57Z</cp:lastPrinted>
  <dcterms:created xsi:type="dcterms:W3CDTF">2013-12-04T08:20:31Z</dcterms:created>
  <dcterms:modified xsi:type="dcterms:W3CDTF">2025-08-28T12:40:31Z</dcterms:modified>
</cp:coreProperties>
</file>